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codeName="ThisWorkbook" defaultThemeVersion="124226"/>
  <mc:AlternateContent xmlns:mc="http://schemas.openxmlformats.org/markup-compatibility/2006">
    <mc:Choice Requires="x15">
      <x15ac:absPath xmlns:x15ac="http://schemas.microsoft.com/office/spreadsheetml/2010/11/ac" url="E:\DDE\EUROPAC\duplication des classeurs\"/>
    </mc:Choice>
  </mc:AlternateContent>
  <xr:revisionPtr revIDLastSave="0" documentId="13_ncr:1_{8A52552D-55AA-469C-9525-0E3F921B3D14}" xr6:coauthVersionLast="36" xr6:coauthVersionMax="36" xr10:uidLastSave="{00000000-0000-0000-0000-000000000000}"/>
  <bookViews>
    <workbookView xWindow="3225" yWindow="495" windowWidth="25575" windowHeight="16065" tabRatio="786" firstSheet="4" activeTab="11" xr2:uid="{00000000-000D-0000-FFFF-FFFF00000000}"/>
  </bookViews>
  <sheets>
    <sheet name="Accueil" sheetId="45" r:id="rId1"/>
    <sheet name="A- Ressources prévisionnelles" sheetId="43" r:id="rId2"/>
    <sheet name="0-Présentation poste-sous-op" sheetId="51" r:id="rId3"/>
    <sheet name="1 - Investissements" sheetId="55" r:id="rId4"/>
    <sheet name="2 - Frais de personnel" sheetId="59" r:id="rId5"/>
    <sheet name="3 - Frais généraux" sheetId="63" r:id="rId6"/>
    <sheet name="4 - Contributions en nature" sheetId="58" r:id="rId7"/>
    <sheet name="5 - Amortissement" sheetId="54" r:id="rId8"/>
    <sheet name="6 Taux forfait. coûts indirects" sheetId="46" r:id="rId9"/>
    <sheet name="Syn dépenses Bénéficiaire" sheetId="31" r:id="rId10"/>
    <sheet name="Syn dépenses Instructeur" sheetId="48" r:id="rId11"/>
    <sheet name="Paramétrage V2" sheetId="44" r:id="rId12"/>
    <sheet name="PUBLIPOSTAGE" sheetId="22" state="hidden" r:id="rId13"/>
    <sheet name="BASE DE DONNEES" sheetId="18" state="hidden" r:id="rId14"/>
    <sheet name="MISES A JOUR" sheetId="25" state="hidden" r:id="rId15"/>
  </sheets>
  <definedNames>
    <definedName name="à_choisir_dans_le_menu_déroulant" localSheetId="4">#REF!</definedName>
    <definedName name="à_choisir_dans_le_menu_déroulant" localSheetId="5">#REF!</definedName>
    <definedName name="à_choisir_dans_le_menu_déroulant" localSheetId="7">#REF!</definedName>
    <definedName name="à_choisir_dans_le_menu_déroulant" localSheetId="10">#REF!</definedName>
    <definedName name="à_choisir_dans_le_menu_déroulant">#REF!</definedName>
    <definedName name="P.Z.Gestion_de_la_feuille" localSheetId="5">#REF!</definedName>
    <definedName name="P.Z.Gestion_de_la_feuille" localSheetId="10">#REF!</definedName>
    <definedName name="P.Z.Gestion_de_la_feuille">#REF!</definedName>
    <definedName name="P_Z_0_B_COLONNE_COMMENTAIRE_SI_INDICATION_STANDARD" localSheetId="5">#REF!</definedName>
    <definedName name="P_Z_0_B_COLONNE_COMMENTAIRE_SI_INDICATION_STANDARD" localSheetId="10">#REF!</definedName>
    <definedName name="P_Z_0_B_COLONNE_COMMENTAIRE_SI_INDICATION_STANDARD">#REF!</definedName>
    <definedName name="P_Z_0_B_COLONNE_COMMENTAIRE_SI_LIBELLE_STANDARD" localSheetId="5">#REF!</definedName>
    <definedName name="P_Z_0_B_COLONNE_COMMENTAIRE_SI_LIBELLE_STANDARD" localSheetId="10">#REF!</definedName>
    <definedName name="P_Z_0_B_COLONNE_COMMENTAIRE_SI_LIBELLE_STANDARD">#REF!</definedName>
    <definedName name="P_Z_0_B_COLONNE_MOTIFS_INELIGIBILITE_INDICATION_STANDARD" localSheetId="5">#REF!</definedName>
    <definedName name="P_Z_0_B_COLONNE_MOTIFS_INELIGIBILITE_INDICATION_STANDARD" localSheetId="10">#REF!</definedName>
    <definedName name="P_Z_0_B_COLONNE_MOTIFS_INELIGIBILITE_INDICATION_STANDARD">#REF!</definedName>
    <definedName name="P_Z_0_B_COLONNE_MOTIFS_INELIGIBILITE_LIBELLE_STANDARD" localSheetId="5">#REF!</definedName>
    <definedName name="P_Z_0_B_COLONNE_MOTIFS_INELIGIBILITE_LIBELLE_STANDARD" localSheetId="10">#REF!</definedName>
    <definedName name="P_Z_0_B_COLONNE_MOTIFS_INELIGIBILITE_LIBELLE_STANDARD">#REF!</definedName>
    <definedName name="P_Z_0_B_COLONNE_MT_ELIGIBLE_LIBELLE_STANDARD" localSheetId="5">#REF!</definedName>
    <definedName name="P_Z_0_B_COLONNE_MT_ELIGIBLE_LIBELLE_STANDARD" localSheetId="10">#REF!</definedName>
    <definedName name="P_Z_0_B_COLONNE_MT_ELIGIBLE_LIBELLE_STANDARD">#REF!</definedName>
    <definedName name="P_Z_0_B_COLONNE_MT_INELIGIBLE_LIBELLE_STANDARD" localSheetId="5">#REF!</definedName>
    <definedName name="P_Z_0_B_COLONNE_MT_INELIGIBLE_LIBELLE_STANDARD" localSheetId="10">#REF!</definedName>
    <definedName name="P_Z_0_B_COLONNE_MT_INELIGIBLE_LIBELLE_STANDARD">#REF!</definedName>
    <definedName name="P_Z_0_B_COLONNE_MT_MAX_LIBELLE_STANDARD" localSheetId="5">#REF!</definedName>
    <definedName name="P_Z_0_B_COLONNE_MT_MAX_LIBELLE_STANDARD" localSheetId="10">#REF!</definedName>
    <definedName name="P_Z_0_B_COLONNE_MT_MAX_LIBELLE_STANDARD">#REF!</definedName>
    <definedName name="P_Z_0_B_COLONNE_MT_PRES_HT_INDICATION_STANDARD" localSheetId="5">#REF!</definedName>
    <definedName name="P_Z_0_B_COLONNE_MT_PRES_HT_INDICATION_STANDARD" localSheetId="10">#REF!</definedName>
    <definedName name="P_Z_0_B_COLONNE_MT_PRES_HT_INDICATION_STANDARD">#REF!</definedName>
    <definedName name="P_Z_0_B_COLONNE_MT_PRES_HT_LIBELLE_STANDARD" localSheetId="5">#REF!</definedName>
    <definedName name="P_Z_0_B_COLONNE_MT_PRES_HT_LIBELLE_STANDARD" localSheetId="10">#REF!</definedName>
    <definedName name="P_Z_0_B_COLONNE_MT_PRES_HT_LIBELLE_STANDARD">#REF!</definedName>
    <definedName name="P_Z_0_B_COLONNE_MT_PRES_INDICATION_STANDARD" localSheetId="5">#REF!</definedName>
    <definedName name="P_Z_0_B_COLONNE_MT_PRES_INDICATION_STANDARD" localSheetId="10">#REF!</definedName>
    <definedName name="P_Z_0_B_COLONNE_MT_PRES_INDICATION_STANDARD">#REF!</definedName>
    <definedName name="P_Z_0_B_COLONNE_MT_PRES_LIBELLE_STANDARD" localSheetId="5">#REF!</definedName>
    <definedName name="P_Z_0_B_COLONNE_MT_PRES_LIBELLE_STANDARD" localSheetId="10">#REF!</definedName>
    <definedName name="P_Z_0_B_COLONNE_MT_PRES_LIBELLE_STANDARD">#REF!</definedName>
    <definedName name="P_Z_0_B_COLONNE_MT_PRES_TVA_INDICATION_STANDARD" localSheetId="5">#REF!</definedName>
    <definedName name="P_Z_0_B_COLONNE_MT_PRES_TVA_INDICATION_STANDARD" localSheetId="10">#REF!</definedName>
    <definedName name="P_Z_0_B_COLONNE_MT_PRES_TVA_INDICATION_STANDARD">#REF!</definedName>
    <definedName name="P_Z_0_B_COLONNE_MT_PRES_TVA_LIBELLE_STANDARD" localSheetId="5">#REF!</definedName>
    <definedName name="P_Z_0_B_COLONNE_MT_PRES_TVA_LIBELLE_STANDARD" localSheetId="10">#REF!</definedName>
    <definedName name="P_Z_0_B_COLONNE_MT_PRES_TVA_LIBELLE_STANDARD">#REF!</definedName>
    <definedName name="P_Z_0_B_COLONNE_MT_RAISONNABLE_LIBELLE_STANDARD" localSheetId="5">#REF!</definedName>
    <definedName name="P_Z_0_B_COLONNE_MT_RAISONNABLE_LIBELLE_STANDARD" localSheetId="10">#REF!</definedName>
    <definedName name="P_Z_0_B_COLONNE_MT_RAISONNABLE_LIBELLE_STANDARD">#REF!</definedName>
    <definedName name="P_Z_0_B_COLONNE_POSTE_INDICATION_STANDARD" localSheetId="5">#REF!</definedName>
    <definedName name="P_Z_0_B_COLONNE_POSTE_INDICATION_STANDARD" localSheetId="10">#REF!</definedName>
    <definedName name="P_Z_0_B_COLONNE_POSTE_INDICATION_STANDARD">#REF!</definedName>
    <definedName name="P_Z_0_B_COLONNE_POSTE_LIBELLE_STANDARD" localSheetId="5">#REF!</definedName>
    <definedName name="P_Z_0_B_COLONNE_POSTE_LIBELLE_STANDARD" localSheetId="10">#REF!</definedName>
    <definedName name="P_Z_0_B_COLONNE_POSTE_LIBELLE_STANDARD">#REF!</definedName>
    <definedName name="P_Z_0_B_COLONNE_SOUS_OPERATION_INDICATION_STANDARD" localSheetId="5">#REF!</definedName>
    <definedName name="P_Z_0_B_COLONNE_SOUS_OPERATION_INDICATION_STANDARD" localSheetId="10">#REF!</definedName>
    <definedName name="P_Z_0_B_COLONNE_SOUS_OPERATION_INDICATION_STANDARD">#REF!</definedName>
    <definedName name="P_Z_0_B_COLONNE_SOUS_OPERATION_LIBELLE_STANDARD" localSheetId="5">#REF!</definedName>
    <definedName name="P_Z_0_B_COLONNE_SOUS_OPERATION_LIBELLE_STANDARD" localSheetId="10">#REF!</definedName>
    <definedName name="P_Z_0_B_COLONNE_SOUS_OPERATION_LIBELLE_STANDARD">#REF!</definedName>
    <definedName name="P_Z_0_B_COLONNES_MARCHE_2_DEVIS" localSheetId="5">#REF!</definedName>
    <definedName name="P_Z_0_B_COLONNES_MARCHE_2_DEVIS" localSheetId="10">#REF!</definedName>
    <definedName name="P_Z_0_B_COLONNES_MARCHE_2_DEVIS">#REF!</definedName>
    <definedName name="P_Z_0_B_COLONNES_MARCHE_3_DEVIS" localSheetId="5">#REF!</definedName>
    <definedName name="P_Z_0_B_COLONNES_MARCHE_3_DEVIS" localSheetId="10">#REF!</definedName>
    <definedName name="P_Z_0_B_COLONNES_MARCHE_3_DEVIS">#REF!</definedName>
    <definedName name="P_Z_0_B_UTILISATION_COUT_RAISONNABLE" localSheetId="5">#REF!</definedName>
    <definedName name="P_Z_0_B_UTILISATION_COUT_RAISONNABLE" localSheetId="10">#REF!</definedName>
    <definedName name="P_Z_0_B_UTILISATION_COUT_RAISONNABLE">#REF!</definedName>
    <definedName name="P_Z_0_B_UTILISATION_LIBELLES_DESCRIPTIONS" localSheetId="5">#REF!</definedName>
    <definedName name="P_Z_0_B_UTILISATION_LIBELLES_DESCRIPTIONS" localSheetId="10">#REF!</definedName>
    <definedName name="P_Z_0_B_UTILISATION_LIBELLES_DESCRIPTIONS">#REF!</definedName>
    <definedName name="P_Z_0_B_UTILISATION_MT_MAX" localSheetId="5">#REF!</definedName>
    <definedName name="P_Z_0_B_UTILISATION_MT_MAX" localSheetId="10">#REF!</definedName>
    <definedName name="P_Z_0_B_UTILISATION_MT_MAX">#REF!</definedName>
    <definedName name="P_Z_0_B_UTILISATION_SOUS_OPERATIONS" localSheetId="5">#REF!</definedName>
    <definedName name="P_Z_0_B_UTILISATION_SOUS_OPERATIONS" localSheetId="10">#REF!</definedName>
    <definedName name="P_Z_0_B_UTILISATION_SOUS_OPERATIONS">#REF!</definedName>
    <definedName name="P_Z_0_B_UTILISATION_TVA" localSheetId="5">#REF!</definedName>
    <definedName name="P_Z_0_B_UTILISATION_TVA" localSheetId="10">#REF!</definedName>
    <definedName name="P_Z_0_B_UTILISATION_TVA">#REF!</definedName>
    <definedName name="P_Z_0_N_COLONNE_COMMENTAIRE_SI_INDICATION_DEFAUT" localSheetId="5">#REF!</definedName>
    <definedName name="P_Z_0_N_COLONNE_COMMENTAIRE_SI_INDICATION_DEFAUT" localSheetId="10">#REF!</definedName>
    <definedName name="P_Z_0_N_COLONNE_COMMENTAIRE_SI_INDICATION_DEFAUT">#REF!</definedName>
    <definedName name="P_Z_0_N_COLONNE_COMMENTAIRE_SI_INDICATION_STANDARD" localSheetId="5">#REF!</definedName>
    <definedName name="P_Z_0_N_COLONNE_COMMENTAIRE_SI_INDICATION_STANDARD" localSheetId="10">#REF!</definedName>
    <definedName name="P_Z_0_N_COLONNE_COMMENTAIRE_SI_INDICATION_STANDARD">#REF!</definedName>
    <definedName name="P_Z_0_N_COLONNE_COMMENTAIRE_SI_LIBELLE_DEFAUT" localSheetId="5">#REF!</definedName>
    <definedName name="P_Z_0_N_COLONNE_COMMENTAIRE_SI_LIBELLE_DEFAUT" localSheetId="10">#REF!</definedName>
    <definedName name="P_Z_0_N_COLONNE_COMMENTAIRE_SI_LIBELLE_DEFAUT">#REF!</definedName>
    <definedName name="P_Z_0_N_COLONNE_COMMENTAIRE_SI_LIBELLE_STANDARD" localSheetId="5">#REF!</definedName>
    <definedName name="P_Z_0_N_COLONNE_COMMENTAIRE_SI_LIBELLE_STANDARD" localSheetId="10">#REF!</definedName>
    <definedName name="P_Z_0_N_COLONNE_COMMENTAIRE_SI_LIBELLE_STANDARD">#REF!</definedName>
    <definedName name="P_Z_0_N_COLONNE_MOTIFS_INELIGIBILITE_INDICATION_DEFAUT" localSheetId="5">#REF!</definedName>
    <definedName name="P_Z_0_N_COLONNE_MOTIFS_INELIGIBILITE_INDICATION_DEFAUT" localSheetId="10">#REF!</definedName>
    <definedName name="P_Z_0_N_COLONNE_MOTIFS_INELIGIBILITE_INDICATION_DEFAUT">#REF!</definedName>
    <definedName name="P_Z_0_N_COLONNE_MOTIFS_INELIGIBILITE_INDICATION_STANDARD" localSheetId="5">#REF!</definedName>
    <definedName name="P_Z_0_N_COLONNE_MOTIFS_INELIGIBILITE_INDICATION_STANDARD" localSheetId="10">#REF!</definedName>
    <definedName name="P_Z_0_N_COLONNE_MOTIFS_INELIGIBILITE_INDICATION_STANDARD">#REF!</definedName>
    <definedName name="P_Z_0_N_COLONNE_MOTIFS_INELIGIBILITE_LIBELLE_DEFAUT" localSheetId="5">#REF!</definedName>
    <definedName name="P_Z_0_N_COLONNE_MOTIFS_INELIGIBILITE_LIBELLE_DEFAUT" localSheetId="10">#REF!</definedName>
    <definedName name="P_Z_0_N_COLONNE_MOTIFS_INELIGIBILITE_LIBELLE_DEFAUT">#REF!</definedName>
    <definedName name="P_Z_0_N_COLONNE_MOTIFS_INELIGIBILITE_LIBELLE_STANDARD" localSheetId="5">#REF!</definedName>
    <definedName name="P_Z_0_N_COLONNE_MOTIFS_INELIGIBILITE_LIBELLE_STANDARD" localSheetId="10">#REF!</definedName>
    <definedName name="P_Z_0_N_COLONNE_MOTIFS_INELIGIBILITE_LIBELLE_STANDARD">#REF!</definedName>
    <definedName name="P_Z_0_N_COLONNE_MT_ELIGIBLE_LIBELLE_DEFAUT" localSheetId="5">#REF!</definedName>
    <definedName name="P_Z_0_N_COLONNE_MT_ELIGIBLE_LIBELLE_DEFAUT" localSheetId="10">#REF!</definedName>
    <definedName name="P_Z_0_N_COLONNE_MT_ELIGIBLE_LIBELLE_DEFAUT">#REF!</definedName>
    <definedName name="P_Z_0_N_COLONNE_MT_ELIGIBLE_LIBELLE_STANDARD" localSheetId="5">#REF!</definedName>
    <definedName name="P_Z_0_N_COLONNE_MT_ELIGIBLE_LIBELLE_STANDARD" localSheetId="10">#REF!</definedName>
    <definedName name="P_Z_0_N_COLONNE_MT_ELIGIBLE_LIBELLE_STANDARD">#REF!</definedName>
    <definedName name="P_Z_0_N_COLONNE_MT_INELIGIBLE_LIBELLE_DEFAUT" localSheetId="5">#REF!</definedName>
    <definedName name="P_Z_0_N_COLONNE_MT_INELIGIBLE_LIBELLE_DEFAUT" localSheetId="10">#REF!</definedName>
    <definedName name="P_Z_0_N_COLONNE_MT_INELIGIBLE_LIBELLE_DEFAUT">#REF!</definedName>
    <definedName name="P_Z_0_N_COLONNE_MT_INELIGIBLE_LIBELLE_STANDARD" localSheetId="5">#REF!</definedName>
    <definedName name="P_Z_0_N_COLONNE_MT_INELIGIBLE_LIBELLE_STANDARD" localSheetId="10">#REF!</definedName>
    <definedName name="P_Z_0_N_COLONNE_MT_INELIGIBLE_LIBELLE_STANDARD">#REF!</definedName>
    <definedName name="P_Z_0_N_COLONNE_MT_MAX_LIBELLE_DEFAUT" localSheetId="5">#REF!</definedName>
    <definedName name="P_Z_0_N_COLONNE_MT_MAX_LIBELLE_DEFAUT" localSheetId="10">#REF!</definedName>
    <definedName name="P_Z_0_N_COLONNE_MT_MAX_LIBELLE_DEFAUT">#REF!</definedName>
    <definedName name="P_Z_0_N_COLONNE_MT_MAX_LIBELLE_STANDARD" localSheetId="5">#REF!</definedName>
    <definedName name="P_Z_0_N_COLONNE_MT_MAX_LIBELLE_STANDARD" localSheetId="10">#REF!</definedName>
    <definedName name="P_Z_0_N_COLONNE_MT_MAX_LIBELLE_STANDARD">#REF!</definedName>
    <definedName name="P_Z_0_N_COLONNE_MT_PRES_HT_INDICATION_DEFAUT" localSheetId="5">#REF!</definedName>
    <definedName name="P_Z_0_N_COLONNE_MT_PRES_HT_INDICATION_DEFAUT" localSheetId="10">#REF!</definedName>
    <definedName name="P_Z_0_N_COLONNE_MT_PRES_HT_INDICATION_DEFAUT">#REF!</definedName>
    <definedName name="P_Z_0_N_COLONNE_MT_PRES_HT_INDICATION_STANDARD" localSheetId="5">#REF!</definedName>
    <definedName name="P_Z_0_N_COLONNE_MT_PRES_HT_INDICATION_STANDARD" localSheetId="10">#REF!</definedName>
    <definedName name="P_Z_0_N_COLONNE_MT_PRES_HT_INDICATION_STANDARD">#REF!</definedName>
    <definedName name="P_Z_0_N_COLONNE_MT_PRES_HT_LIBELLE_DEFAUT" localSheetId="5">#REF!</definedName>
    <definedName name="P_Z_0_N_COLONNE_MT_PRES_HT_LIBELLE_DEFAUT" localSheetId="10">#REF!</definedName>
    <definedName name="P_Z_0_N_COLONNE_MT_PRES_HT_LIBELLE_DEFAUT">#REF!</definedName>
    <definedName name="P_Z_0_N_COLONNE_MT_PRES_HT_LIBELLE_STANDARD" localSheetId="5">#REF!</definedName>
    <definedName name="P_Z_0_N_COLONNE_MT_PRES_HT_LIBELLE_STANDARD" localSheetId="10">#REF!</definedName>
    <definedName name="P_Z_0_N_COLONNE_MT_PRES_HT_LIBELLE_STANDARD">#REF!</definedName>
    <definedName name="P_Z_0_N_COLONNE_MT_PRES_INDICATION_DEFAUT" localSheetId="5">#REF!</definedName>
    <definedName name="P_Z_0_N_COLONNE_MT_PRES_INDICATION_DEFAUT" localSheetId="10">#REF!</definedName>
    <definedName name="P_Z_0_N_COLONNE_MT_PRES_INDICATION_DEFAUT">#REF!</definedName>
    <definedName name="P_Z_0_N_COLONNE_MT_PRES_INDICATION_STANDARD" localSheetId="5">#REF!</definedName>
    <definedName name="P_Z_0_N_COLONNE_MT_PRES_INDICATION_STANDARD" localSheetId="10">#REF!</definedName>
    <definedName name="P_Z_0_N_COLONNE_MT_PRES_INDICATION_STANDARD">#REF!</definedName>
    <definedName name="P_Z_0_N_COLONNE_MT_PRES_LIBELLE_DEFAUT" localSheetId="5">#REF!</definedName>
    <definedName name="P_Z_0_N_COLONNE_MT_PRES_LIBELLE_DEFAUT" localSheetId="10">#REF!</definedName>
    <definedName name="P_Z_0_N_COLONNE_MT_PRES_LIBELLE_DEFAUT">#REF!</definedName>
    <definedName name="P_Z_0_N_COLONNE_MT_PRES_LIBELLE_STANDARD" localSheetId="5">#REF!</definedName>
    <definedName name="P_Z_0_N_COLONNE_MT_PRES_LIBELLE_STANDARD" localSheetId="10">#REF!</definedName>
    <definedName name="P_Z_0_N_COLONNE_MT_PRES_LIBELLE_STANDARD">#REF!</definedName>
    <definedName name="P_Z_0_N_COLONNE_MT_PRES_TVA_INDICATION_DEFAUT" localSheetId="5">#REF!</definedName>
    <definedName name="P_Z_0_N_COLONNE_MT_PRES_TVA_INDICATION_DEFAUT" localSheetId="10">#REF!</definedName>
    <definedName name="P_Z_0_N_COLONNE_MT_PRES_TVA_INDICATION_DEFAUT">#REF!</definedName>
    <definedName name="P_Z_0_N_COLONNE_MT_PRES_TVA_INDICATION_STANDARD" localSheetId="5">#REF!</definedName>
    <definedName name="P_Z_0_N_COLONNE_MT_PRES_TVA_INDICATION_STANDARD" localSheetId="10">#REF!</definedName>
    <definedName name="P_Z_0_N_COLONNE_MT_PRES_TVA_INDICATION_STANDARD">#REF!</definedName>
    <definedName name="P_Z_0_N_COLONNE_MT_PRES_TVA_LIBELLE_DEFAUT" localSheetId="5">#REF!</definedName>
    <definedName name="P_Z_0_N_COLONNE_MT_PRES_TVA_LIBELLE_DEFAUT" localSheetId="10">#REF!</definedName>
    <definedName name="P_Z_0_N_COLONNE_MT_PRES_TVA_LIBELLE_DEFAUT">#REF!</definedName>
    <definedName name="P_Z_0_N_COLONNE_MT_PRES_TVA_LIBELLE_STANDARD" localSheetId="5">#REF!</definedName>
    <definedName name="P_Z_0_N_COLONNE_MT_PRES_TVA_LIBELLE_STANDARD" localSheetId="10">#REF!</definedName>
    <definedName name="P_Z_0_N_COLONNE_MT_PRES_TVA_LIBELLE_STANDARD">#REF!</definedName>
    <definedName name="P_Z_0_N_COLONNE_MT_RAISONNABLE_DEFAUT" localSheetId="5">#REF!</definedName>
    <definedName name="P_Z_0_N_COLONNE_MT_RAISONNABLE_DEFAUT" localSheetId="10">#REF!</definedName>
    <definedName name="P_Z_0_N_COLONNE_MT_RAISONNABLE_DEFAUT">#REF!</definedName>
    <definedName name="P_Z_0_N_COLONNE_MT_RAISONNABLE_STANDARD" localSheetId="5">#REF!</definedName>
    <definedName name="P_Z_0_N_COLONNE_MT_RAISONNABLE_STANDARD" localSheetId="10">#REF!</definedName>
    <definedName name="P_Z_0_N_COLONNE_MT_RAISONNABLE_STANDARD">#REF!</definedName>
    <definedName name="P_Z_0_N_COLONNE_POSTE_INDICATION_DEFAUT" localSheetId="5">#REF!</definedName>
    <definedName name="P_Z_0_N_COLONNE_POSTE_INDICATION_DEFAUT" localSheetId="10">#REF!</definedName>
    <definedName name="P_Z_0_N_COLONNE_POSTE_INDICATION_DEFAUT">#REF!</definedName>
    <definedName name="P_Z_0_N_COLONNE_POSTE_INDICATION_STANDARD" localSheetId="5">#REF!</definedName>
    <definedName name="P_Z_0_N_COLONNE_POSTE_INDICATION_STANDARD" localSheetId="10">#REF!</definedName>
    <definedName name="P_Z_0_N_COLONNE_POSTE_INDICATION_STANDARD">#REF!</definedName>
    <definedName name="P_Z_0_N_COLONNE_POSTE_LIBELLE_DEFAUT" localSheetId="5">#REF!</definedName>
    <definedName name="P_Z_0_N_COLONNE_POSTE_LIBELLE_DEFAUT" localSheetId="10">#REF!</definedName>
    <definedName name="P_Z_0_N_COLONNE_POSTE_LIBELLE_DEFAUT">#REF!</definedName>
    <definedName name="P_Z_0_N_COLONNE_POSTE_LIBELLE_STANDARD" localSheetId="5">#REF!</definedName>
    <definedName name="P_Z_0_N_COLONNE_POSTE_LIBELLE_STANDARD" localSheetId="10">#REF!</definedName>
    <definedName name="P_Z_0_N_COLONNE_POSTE_LIBELLE_STANDARD">#REF!</definedName>
    <definedName name="P_Z_0_N_COLONNE_SOUS_OPERATION_INDICATION_DEFAUT" localSheetId="5">#REF!</definedName>
    <definedName name="P_Z_0_N_COLONNE_SOUS_OPERATION_INDICATION_DEFAUT" localSheetId="10">#REF!</definedName>
    <definedName name="P_Z_0_N_COLONNE_SOUS_OPERATION_INDICATION_DEFAUT">#REF!</definedName>
    <definedName name="P_Z_0_N_COLONNE_SOUS_OPERATION_INDICATION_STANDARD" localSheetId="5">#REF!</definedName>
    <definedName name="P_Z_0_N_COLONNE_SOUS_OPERATION_INDICATION_STANDARD" localSheetId="10">#REF!</definedName>
    <definedName name="P_Z_0_N_COLONNE_SOUS_OPERATION_INDICATION_STANDARD">#REF!</definedName>
    <definedName name="P_Z_0_N_COLONNE_SOUS_OPERATION_LIBELLE_DEFAUT" localSheetId="5">#REF!</definedName>
    <definedName name="P_Z_0_N_COLONNE_SOUS_OPERATION_LIBELLE_DEFAUT" localSheetId="10">#REF!</definedName>
    <definedName name="P_Z_0_N_COLONNE_SOUS_OPERATION_LIBELLE_DEFAUT">#REF!</definedName>
    <definedName name="P_Z_0_N_COLONNE_SOUS_OPERATION_LIBELLE_STANDARD" localSheetId="5">#REF!</definedName>
    <definedName name="P_Z_0_N_COLONNE_SOUS_OPERATION_LIBELLE_STANDARD" localSheetId="10">#REF!</definedName>
    <definedName name="P_Z_0_N_COLONNE_SOUS_OPERATION_LIBELLE_STANDARD">#REF!</definedName>
    <definedName name="P_Z_0_N_COLONNES_MARCHE_2_DEVIS_SEUIL" localSheetId="5">#REF!</definedName>
    <definedName name="P_Z_0_N_COLONNES_MARCHE_2_DEVIS_SEUIL" localSheetId="10">#REF!</definedName>
    <definedName name="P_Z_0_N_COLONNES_MARCHE_2_DEVIS_SEUIL">#REF!</definedName>
    <definedName name="P_Z_0_N_COLONNES_MARCHE_3_DEVIS_SEUIL" localSheetId="5">#REF!</definedName>
    <definedName name="P_Z_0_N_COLONNES_MARCHE_3_DEVIS_SEUIL" localSheetId="10">#REF!</definedName>
    <definedName name="P_Z_0_N_COLONNES_MARCHE_3_DEVIS_SEUIL">#REF!</definedName>
    <definedName name="P_Z_0_R_LIBELLES_DESCRIPTIONS" localSheetId="5">#REF!</definedName>
    <definedName name="P_Z_0_R_LIBELLES_DESCRIPTIONS" localSheetId="10">#REF!</definedName>
    <definedName name="P_Z_0_R_LIBELLES_DESCRIPTIONS">#REF!</definedName>
    <definedName name="P_Z_0_R_LIBELLES_DESCRIPTIONS_1" localSheetId="5">#REF!</definedName>
    <definedName name="P_Z_0_R_LIBELLES_DESCRIPTIONS_1" localSheetId="10">#REF!</definedName>
    <definedName name="P_Z_0_R_LIBELLES_DESCRIPTIONS_1">#REF!</definedName>
    <definedName name="P_Z_0_R_LIBELLES_DESCRIPTIONS_10" localSheetId="5">#REF!</definedName>
    <definedName name="P_Z_0_R_LIBELLES_DESCRIPTIONS_10" localSheetId="10">#REF!</definedName>
    <definedName name="P_Z_0_R_LIBELLES_DESCRIPTIONS_10">#REF!</definedName>
    <definedName name="P_Z_0_R_LIBELLES_DESCRIPTIONS_11" localSheetId="5">#REF!</definedName>
    <definedName name="P_Z_0_R_LIBELLES_DESCRIPTIONS_11" localSheetId="10">#REF!</definedName>
    <definedName name="P_Z_0_R_LIBELLES_DESCRIPTIONS_11">#REF!</definedName>
    <definedName name="P_Z_0_R_LIBELLES_DESCRIPTIONS_12" localSheetId="5">#REF!</definedName>
    <definedName name="P_Z_0_R_LIBELLES_DESCRIPTIONS_12" localSheetId="10">#REF!</definedName>
    <definedName name="P_Z_0_R_LIBELLES_DESCRIPTIONS_12">#REF!</definedName>
    <definedName name="P_Z_0_R_LIBELLES_DESCRIPTIONS_13" localSheetId="5">#REF!</definedName>
    <definedName name="P_Z_0_R_LIBELLES_DESCRIPTIONS_13" localSheetId="10">#REF!</definedName>
    <definedName name="P_Z_0_R_LIBELLES_DESCRIPTIONS_13">#REF!</definedName>
    <definedName name="P_Z_0_R_LIBELLES_DESCRIPTIONS_14" localSheetId="5">#REF!</definedName>
    <definedName name="P_Z_0_R_LIBELLES_DESCRIPTIONS_14" localSheetId="10">#REF!</definedName>
    <definedName name="P_Z_0_R_LIBELLES_DESCRIPTIONS_14">#REF!</definedName>
    <definedName name="P_Z_0_R_LIBELLES_DESCRIPTIONS_15" localSheetId="5">#REF!</definedName>
    <definedName name="P_Z_0_R_LIBELLES_DESCRIPTIONS_15" localSheetId="10">#REF!</definedName>
    <definedName name="P_Z_0_R_LIBELLES_DESCRIPTIONS_15">#REF!</definedName>
    <definedName name="P_Z_0_R_LIBELLES_DESCRIPTIONS_16" localSheetId="5">#REF!</definedName>
    <definedName name="P_Z_0_R_LIBELLES_DESCRIPTIONS_16" localSheetId="10">#REF!</definedName>
    <definedName name="P_Z_0_R_LIBELLES_DESCRIPTIONS_16">#REF!</definedName>
    <definedName name="P_Z_0_R_LIBELLES_DESCRIPTIONS_17" localSheetId="5">#REF!</definedName>
    <definedName name="P_Z_0_R_LIBELLES_DESCRIPTIONS_17" localSheetId="10">#REF!</definedName>
    <definedName name="P_Z_0_R_LIBELLES_DESCRIPTIONS_17">#REF!</definedName>
    <definedName name="P_Z_0_R_LIBELLES_DESCRIPTIONS_18" localSheetId="5">#REF!</definedName>
    <definedName name="P_Z_0_R_LIBELLES_DESCRIPTIONS_18" localSheetId="10">#REF!</definedName>
    <definedName name="P_Z_0_R_LIBELLES_DESCRIPTIONS_18">#REF!</definedName>
    <definedName name="P_Z_0_R_LIBELLES_DESCRIPTIONS_19" localSheetId="5">#REF!</definedName>
    <definedName name="P_Z_0_R_LIBELLES_DESCRIPTIONS_19" localSheetId="10">#REF!</definedName>
    <definedName name="P_Z_0_R_LIBELLES_DESCRIPTIONS_19">#REF!</definedName>
    <definedName name="P_Z_0_R_LIBELLES_DESCRIPTIONS_2" localSheetId="5">#REF!</definedName>
    <definedName name="P_Z_0_R_LIBELLES_DESCRIPTIONS_2" localSheetId="10">#REF!</definedName>
    <definedName name="P_Z_0_R_LIBELLES_DESCRIPTIONS_2">#REF!</definedName>
    <definedName name="P_Z_0_R_LIBELLES_DESCRIPTIONS_20" localSheetId="5">#REF!</definedName>
    <definedName name="P_Z_0_R_LIBELLES_DESCRIPTIONS_20" localSheetId="10">#REF!</definedName>
    <definedName name="P_Z_0_R_LIBELLES_DESCRIPTIONS_20">#REF!</definedName>
    <definedName name="P_Z_0_R_LIBELLES_DESCRIPTIONS_3" localSheetId="5">#REF!</definedName>
    <definedName name="P_Z_0_R_LIBELLES_DESCRIPTIONS_3" localSheetId="10">#REF!</definedName>
    <definedName name="P_Z_0_R_LIBELLES_DESCRIPTIONS_3">#REF!</definedName>
    <definedName name="P_Z_0_R_LIBELLES_DESCRIPTIONS_4" localSheetId="5">#REF!</definedName>
    <definedName name="P_Z_0_R_LIBELLES_DESCRIPTIONS_4" localSheetId="10">#REF!</definedName>
    <definedName name="P_Z_0_R_LIBELLES_DESCRIPTIONS_4">#REF!</definedName>
    <definedName name="P_Z_0_R_LIBELLES_DESCRIPTIONS_5" localSheetId="5">#REF!</definedName>
    <definedName name="P_Z_0_R_LIBELLES_DESCRIPTIONS_5" localSheetId="10">#REF!</definedName>
    <definedName name="P_Z_0_R_LIBELLES_DESCRIPTIONS_5">#REF!</definedName>
    <definedName name="P_Z_0_R_LIBELLES_DESCRIPTIONS_6" localSheetId="5">#REF!</definedName>
    <definedName name="P_Z_0_R_LIBELLES_DESCRIPTIONS_6" localSheetId="10">#REF!</definedName>
    <definedName name="P_Z_0_R_LIBELLES_DESCRIPTIONS_6">#REF!</definedName>
    <definedName name="P_Z_0_R_LIBELLES_DESCRIPTIONS_7" localSheetId="5">#REF!</definedName>
    <definedName name="P_Z_0_R_LIBELLES_DESCRIPTIONS_7" localSheetId="10">#REF!</definedName>
    <definedName name="P_Z_0_R_LIBELLES_DESCRIPTIONS_7">#REF!</definedName>
    <definedName name="P_Z_0_R_LIBELLES_DESCRIPTIONS_8" localSheetId="5">#REF!</definedName>
    <definedName name="P_Z_0_R_LIBELLES_DESCRIPTIONS_8" localSheetId="10">#REF!</definedName>
    <definedName name="P_Z_0_R_LIBELLES_DESCRIPTIONS_8">#REF!</definedName>
    <definedName name="P_Z_0_R_LIBELLES_DESCRIPTIONS_9" localSheetId="5">#REF!</definedName>
    <definedName name="P_Z_0_R_LIBELLES_DESCRIPTIONS_9" localSheetId="10">#REF!</definedName>
    <definedName name="P_Z_0_R_LIBELLES_DESCRIPTIONS_9">#REF!</definedName>
    <definedName name="P_Z_0_R_LIBELLES_MARCHES_RAISONNABLES" localSheetId="5">#REF!</definedName>
    <definedName name="P_Z_0_R_LIBELLES_MARCHES_RAISONNABLES" localSheetId="10">#REF!</definedName>
    <definedName name="P_Z_0_R_LIBELLES_MARCHES_RAISONNABLES">#REF!</definedName>
    <definedName name="P_Z_0_R_LIBELLES_MARCHES_RAISONNABLES_1" localSheetId="5">#REF!</definedName>
    <definedName name="P_Z_0_R_LIBELLES_MARCHES_RAISONNABLES_1" localSheetId="10">#REF!</definedName>
    <definedName name="P_Z_0_R_LIBELLES_MARCHES_RAISONNABLES_1">#REF!</definedName>
    <definedName name="P_Z_0_R_LIBELLES_MARCHES_RAISONNABLES_2" localSheetId="5">#REF!</definedName>
    <definedName name="P_Z_0_R_LIBELLES_MARCHES_RAISONNABLES_2" localSheetId="10">#REF!</definedName>
    <definedName name="P_Z_0_R_LIBELLES_MARCHES_RAISONNABLES_2">#REF!</definedName>
    <definedName name="P_Z_0_R_LIBELLES_MARCHES_RAISONNABLES_3" localSheetId="5">#REF!</definedName>
    <definedName name="P_Z_0_R_LIBELLES_MARCHES_RAISONNABLES_3" localSheetId="10">#REF!</definedName>
    <definedName name="P_Z_0_R_LIBELLES_MARCHES_RAISONNABLES_3">#REF!</definedName>
    <definedName name="P_Z_0_R_LIBELLES_MARCHES_RAISONNABLES_4" localSheetId="5">#REF!</definedName>
    <definedName name="P_Z_0_R_LIBELLES_MARCHES_RAISONNABLES_4" localSheetId="10">#REF!</definedName>
    <definedName name="P_Z_0_R_LIBELLES_MARCHES_RAISONNABLES_4">#REF!</definedName>
    <definedName name="P_Z_0_R_LIBELLES_MARCHES_RAISONNABLES_5" localSheetId="5">#REF!</definedName>
    <definedName name="P_Z_0_R_LIBELLES_MARCHES_RAISONNABLES_5" localSheetId="10">#REF!</definedName>
    <definedName name="P_Z_0_R_LIBELLES_MARCHES_RAISONNABLES_5">#REF!</definedName>
    <definedName name="P_Z_0_R_LIBELLES_MARCHES_RAISONNABLES_OK" localSheetId="5">#REF!</definedName>
    <definedName name="P_Z_0_R_LIBELLES_MARCHES_RAISONNABLES_OK" localSheetId="10">#REF!</definedName>
    <definedName name="P_Z_0_R_LIBELLES_MARCHES_RAISONNABLES_OK">#REF!</definedName>
    <definedName name="P_Z_0_R_LIBELLES_MOTIFS_INELIGIBILITE" localSheetId="5">#REF!</definedName>
    <definedName name="P_Z_0_R_LIBELLES_MOTIFS_INELIGIBILITE" localSheetId="10">#REF!</definedName>
    <definedName name="P_Z_0_R_LIBELLES_MOTIFS_INELIGIBILITE">#REF!</definedName>
    <definedName name="P_Z_0_R_LIBELLES_POSTES" localSheetId="5">#REF!</definedName>
    <definedName name="P_Z_0_R_LIBELLES_POSTES" localSheetId="10">#REF!</definedName>
    <definedName name="P_Z_0_R_LIBELLES_POSTES">#REF!</definedName>
    <definedName name="P_Z_0_R_LIBELLES_POSTES_1" localSheetId="5">#REF!</definedName>
    <definedName name="P_Z_0_R_LIBELLES_POSTES_1" localSheetId="10">#REF!</definedName>
    <definedName name="P_Z_0_R_LIBELLES_POSTES_1">#REF!</definedName>
    <definedName name="P_Z_0_R_LIBELLES_POSTES_10" localSheetId="5">#REF!</definedName>
    <definedName name="P_Z_0_R_LIBELLES_POSTES_10" localSheetId="10">#REF!</definedName>
    <definedName name="P_Z_0_R_LIBELLES_POSTES_10">#REF!</definedName>
    <definedName name="P_Z_0_R_LIBELLES_POSTES_11" localSheetId="5">#REF!</definedName>
    <definedName name="P_Z_0_R_LIBELLES_POSTES_11" localSheetId="10">#REF!</definedName>
    <definedName name="P_Z_0_R_LIBELLES_POSTES_11">#REF!</definedName>
    <definedName name="P_Z_0_R_LIBELLES_POSTES_12" localSheetId="5">#REF!</definedName>
    <definedName name="P_Z_0_R_LIBELLES_POSTES_12" localSheetId="10">#REF!</definedName>
    <definedName name="P_Z_0_R_LIBELLES_POSTES_12">#REF!</definedName>
    <definedName name="P_Z_0_R_LIBELLES_POSTES_13" localSheetId="5">#REF!</definedName>
    <definedName name="P_Z_0_R_LIBELLES_POSTES_13" localSheetId="10">#REF!</definedName>
    <definedName name="P_Z_0_R_LIBELLES_POSTES_13">#REF!</definedName>
    <definedName name="P_Z_0_R_LIBELLES_POSTES_14" localSheetId="5">#REF!</definedName>
    <definedName name="P_Z_0_R_LIBELLES_POSTES_14" localSheetId="10">#REF!</definedName>
    <definedName name="P_Z_0_R_LIBELLES_POSTES_14">#REF!</definedName>
    <definedName name="P_Z_0_R_LIBELLES_POSTES_15" localSheetId="5">#REF!</definedName>
    <definedName name="P_Z_0_R_LIBELLES_POSTES_15" localSheetId="10">#REF!</definedName>
    <definedName name="P_Z_0_R_LIBELLES_POSTES_15">#REF!</definedName>
    <definedName name="P_Z_0_R_LIBELLES_POSTES_16" localSheetId="5">#REF!</definedName>
    <definedName name="P_Z_0_R_LIBELLES_POSTES_16" localSheetId="10">#REF!</definedName>
    <definedName name="P_Z_0_R_LIBELLES_POSTES_16">#REF!</definedName>
    <definedName name="P_Z_0_R_LIBELLES_POSTES_17" localSheetId="5">#REF!</definedName>
    <definedName name="P_Z_0_R_LIBELLES_POSTES_17" localSheetId="10">#REF!</definedName>
    <definedName name="P_Z_0_R_LIBELLES_POSTES_17">#REF!</definedName>
    <definedName name="P_Z_0_R_LIBELLES_POSTES_18" localSheetId="5">#REF!</definedName>
    <definedName name="P_Z_0_R_LIBELLES_POSTES_18" localSheetId="10">#REF!</definedName>
    <definedName name="P_Z_0_R_LIBELLES_POSTES_18">#REF!</definedName>
    <definedName name="P_Z_0_R_LIBELLES_POSTES_19" localSheetId="5">#REF!</definedName>
    <definedName name="P_Z_0_R_LIBELLES_POSTES_19" localSheetId="10">#REF!</definedName>
    <definedName name="P_Z_0_R_LIBELLES_POSTES_19">#REF!</definedName>
    <definedName name="P_Z_0_R_LIBELLES_POSTES_2" localSheetId="5">#REF!</definedName>
    <definedName name="P_Z_0_R_LIBELLES_POSTES_2" localSheetId="10">#REF!</definedName>
    <definedName name="P_Z_0_R_LIBELLES_POSTES_2">#REF!</definedName>
    <definedName name="P_Z_0_R_LIBELLES_POSTES_20" localSheetId="5">#REF!</definedName>
    <definedName name="P_Z_0_R_LIBELLES_POSTES_20" localSheetId="10">#REF!</definedName>
    <definedName name="P_Z_0_R_LIBELLES_POSTES_20">#REF!</definedName>
    <definedName name="P_Z_0_R_LIBELLES_POSTES_3" localSheetId="5">#REF!</definedName>
    <definedName name="P_Z_0_R_LIBELLES_POSTES_3" localSheetId="10">#REF!</definedName>
    <definedName name="P_Z_0_R_LIBELLES_POSTES_3">#REF!</definedName>
    <definedName name="P_Z_0_R_LIBELLES_POSTES_4" localSheetId="5">#REF!</definedName>
    <definedName name="P_Z_0_R_LIBELLES_POSTES_4" localSheetId="10">#REF!</definedName>
    <definedName name="P_Z_0_R_LIBELLES_POSTES_4">#REF!</definedName>
    <definedName name="P_Z_0_R_LIBELLES_POSTES_5" localSheetId="5">#REF!</definedName>
    <definedName name="P_Z_0_R_LIBELLES_POSTES_5" localSheetId="10">#REF!</definedName>
    <definedName name="P_Z_0_R_LIBELLES_POSTES_5">#REF!</definedName>
    <definedName name="P_Z_0_R_LIBELLES_POSTES_6" localSheetId="5">#REF!</definedName>
    <definedName name="P_Z_0_R_LIBELLES_POSTES_6" localSheetId="10">#REF!</definedName>
    <definedName name="P_Z_0_R_LIBELLES_POSTES_6">#REF!</definedName>
    <definedName name="P_Z_0_R_LIBELLES_POSTES_7" localSheetId="5">#REF!</definedName>
    <definedName name="P_Z_0_R_LIBELLES_POSTES_7" localSheetId="10">#REF!</definedName>
    <definedName name="P_Z_0_R_LIBELLES_POSTES_7">#REF!</definedName>
    <definedName name="P_Z_0_R_LIBELLES_POSTES_8" localSheetId="5">#REF!</definedName>
    <definedName name="P_Z_0_R_LIBELLES_POSTES_8" localSheetId="10">#REF!</definedName>
    <definedName name="P_Z_0_R_LIBELLES_POSTES_8">#REF!</definedName>
    <definedName name="P_Z_0_R_LIBELLES_POSTES_9" localSheetId="5">#REF!</definedName>
    <definedName name="P_Z_0_R_LIBELLES_POSTES_9" localSheetId="10">#REF!</definedName>
    <definedName name="P_Z_0_R_LIBELLES_POSTES_9">#REF!</definedName>
    <definedName name="P_Z_0_R_LIBELLES_SOUS_OPERATIONS" localSheetId="5">#REF!</definedName>
    <definedName name="P_Z_0_R_LIBELLES_SOUS_OPERATIONS" localSheetId="10">#REF!</definedName>
    <definedName name="P_Z_0_R_LIBELLES_SOUS_OPERATIONS">#REF!</definedName>
    <definedName name="P_Z_0_R_LIBELLES_SOUS_OPERATIONS_" localSheetId="5">#REF!</definedName>
    <definedName name="P_Z_0_R_LIBELLES_SOUS_OPERATIONS_" localSheetId="10">#REF!</definedName>
    <definedName name="P_Z_0_R_LIBELLES_SOUS_OPERATIONS_">#REF!</definedName>
    <definedName name="P_Z_0_R_LIBELLES_SOUS_OPERATIONS_1" localSheetId="5">#REF!</definedName>
    <definedName name="P_Z_0_R_LIBELLES_SOUS_OPERATIONS_1" localSheetId="10">#REF!</definedName>
    <definedName name="P_Z_0_R_LIBELLES_SOUS_OPERATIONS_1">#REF!</definedName>
    <definedName name="P_Z_0_R_LIBELLES_SOUS_OPERATIONS_10" localSheetId="5">#REF!</definedName>
    <definedName name="P_Z_0_R_LIBELLES_SOUS_OPERATIONS_10" localSheetId="10">#REF!</definedName>
    <definedName name="P_Z_0_R_LIBELLES_SOUS_OPERATIONS_10">#REF!</definedName>
    <definedName name="P_Z_0_R_LIBELLES_SOUS_OPERATIONS_11" localSheetId="5">#REF!</definedName>
    <definedName name="P_Z_0_R_LIBELLES_SOUS_OPERATIONS_11" localSheetId="10">#REF!</definedName>
    <definedName name="P_Z_0_R_LIBELLES_SOUS_OPERATIONS_11">#REF!</definedName>
    <definedName name="P_Z_0_R_LIBELLES_SOUS_OPERATIONS_12" localSheetId="5">#REF!</definedName>
    <definedName name="P_Z_0_R_LIBELLES_SOUS_OPERATIONS_12" localSheetId="10">#REF!</definedName>
    <definedName name="P_Z_0_R_LIBELLES_SOUS_OPERATIONS_12">#REF!</definedName>
    <definedName name="P_Z_0_R_LIBELLES_SOUS_OPERATIONS_13" localSheetId="5">#REF!</definedName>
    <definedName name="P_Z_0_R_LIBELLES_SOUS_OPERATIONS_13" localSheetId="10">#REF!</definedName>
    <definedName name="P_Z_0_R_LIBELLES_SOUS_OPERATIONS_13">#REF!</definedName>
    <definedName name="P_Z_0_R_LIBELLES_SOUS_OPERATIONS_14" localSheetId="5">#REF!</definedName>
    <definedName name="P_Z_0_R_LIBELLES_SOUS_OPERATIONS_14" localSheetId="10">#REF!</definedName>
    <definedName name="P_Z_0_R_LIBELLES_SOUS_OPERATIONS_14">#REF!</definedName>
    <definedName name="P_Z_0_R_LIBELLES_SOUS_OPERATIONS_15" localSheetId="5">#REF!</definedName>
    <definedName name="P_Z_0_R_LIBELLES_SOUS_OPERATIONS_15" localSheetId="10">#REF!</definedName>
    <definedName name="P_Z_0_R_LIBELLES_SOUS_OPERATIONS_15">#REF!</definedName>
    <definedName name="P_Z_0_R_LIBELLES_SOUS_OPERATIONS_16" localSheetId="5">#REF!</definedName>
    <definedName name="P_Z_0_R_LIBELLES_SOUS_OPERATIONS_16" localSheetId="10">#REF!</definedName>
    <definedName name="P_Z_0_R_LIBELLES_SOUS_OPERATIONS_16">#REF!</definedName>
    <definedName name="P_Z_0_R_LIBELLES_SOUS_OPERATIONS_17" localSheetId="5">#REF!</definedName>
    <definedName name="P_Z_0_R_LIBELLES_SOUS_OPERATIONS_17" localSheetId="10">#REF!</definedName>
    <definedName name="P_Z_0_R_LIBELLES_SOUS_OPERATIONS_17">#REF!</definedName>
    <definedName name="P_Z_0_R_LIBELLES_SOUS_OPERATIONS_18" localSheetId="5">#REF!</definedName>
    <definedName name="P_Z_0_R_LIBELLES_SOUS_OPERATIONS_18" localSheetId="10">#REF!</definedName>
    <definedName name="P_Z_0_R_LIBELLES_SOUS_OPERATIONS_18">#REF!</definedName>
    <definedName name="P_Z_0_R_LIBELLES_SOUS_OPERATIONS_19" localSheetId="5">#REF!</definedName>
    <definedName name="P_Z_0_R_LIBELLES_SOUS_OPERATIONS_19" localSheetId="10">#REF!</definedName>
    <definedName name="P_Z_0_R_LIBELLES_SOUS_OPERATIONS_19">#REF!</definedName>
    <definedName name="P_Z_0_R_LIBELLES_SOUS_OPERATIONS_2" localSheetId="5">#REF!</definedName>
    <definedName name="P_Z_0_R_LIBELLES_SOUS_OPERATIONS_2" localSheetId="10">#REF!</definedName>
    <definedName name="P_Z_0_R_LIBELLES_SOUS_OPERATIONS_2">#REF!</definedName>
    <definedName name="P_Z_0_R_LIBELLES_SOUS_OPERATIONS_20" localSheetId="5">#REF!</definedName>
    <definedName name="P_Z_0_R_LIBELLES_SOUS_OPERATIONS_20" localSheetId="10">#REF!</definedName>
    <definedName name="P_Z_0_R_LIBELLES_SOUS_OPERATIONS_20">#REF!</definedName>
    <definedName name="P_Z_0_R_LIBELLES_SOUS_OPERATIONS_3" localSheetId="5">#REF!</definedName>
    <definedName name="P_Z_0_R_LIBELLES_SOUS_OPERATIONS_3" localSheetId="10">#REF!</definedName>
    <definedName name="P_Z_0_R_LIBELLES_SOUS_OPERATIONS_3">#REF!</definedName>
    <definedName name="P_Z_0_R_LIBELLES_SOUS_OPERATIONS_4" localSheetId="5">#REF!</definedName>
    <definedName name="P_Z_0_R_LIBELLES_SOUS_OPERATIONS_4" localSheetId="10">#REF!</definedName>
    <definedName name="P_Z_0_R_LIBELLES_SOUS_OPERATIONS_4">#REF!</definedName>
    <definedName name="P_Z_0_R_LIBELLES_SOUS_OPERATIONS_5" localSheetId="5">#REF!</definedName>
    <definedName name="P_Z_0_R_LIBELLES_SOUS_OPERATIONS_5" localSheetId="10">#REF!</definedName>
    <definedName name="P_Z_0_R_LIBELLES_SOUS_OPERATIONS_5">#REF!</definedName>
    <definedName name="P_Z_0_R_LIBELLES_SOUS_OPERATIONS_6" localSheetId="5">#REF!</definedName>
    <definedName name="P_Z_0_R_LIBELLES_SOUS_OPERATIONS_6" localSheetId="10">#REF!</definedName>
    <definedName name="P_Z_0_R_LIBELLES_SOUS_OPERATIONS_6">#REF!</definedName>
    <definedName name="P_Z_0_R_LIBELLES_SOUS_OPERATIONS_7" localSheetId="5">#REF!</definedName>
    <definedName name="P_Z_0_R_LIBELLES_SOUS_OPERATIONS_7" localSheetId="10">#REF!</definedName>
    <definedName name="P_Z_0_R_LIBELLES_SOUS_OPERATIONS_7">#REF!</definedName>
    <definedName name="P_Z_0_R_LIBELLES_SOUS_OPERATIONS_8" localSheetId="5">#REF!</definedName>
    <definedName name="P_Z_0_R_LIBELLES_SOUS_OPERATIONS_8" localSheetId="10">#REF!</definedName>
    <definedName name="P_Z_0_R_LIBELLES_SOUS_OPERATIONS_8">#REF!</definedName>
    <definedName name="P_Z_0_R_LIBELLES_SOUS_OPERATIONS_9" localSheetId="5">#REF!</definedName>
    <definedName name="P_Z_0_R_LIBELLES_SOUS_OPERATIONS_9" localSheetId="10">#REF!</definedName>
    <definedName name="P_Z_0_R_LIBELLES_SOUS_OPERATIONS_9">#REF!</definedName>
    <definedName name="P_Z_0_R_LIBELLES_UNITES" localSheetId="5">#REF!</definedName>
    <definedName name="P_Z_0_R_LIBELLES_UNITES" localSheetId="10">#REF!</definedName>
    <definedName name="P_Z_0_R_LIBELLES_UNITES">#REF!</definedName>
    <definedName name="P_Z_0_R_LIBELLES_UNITES_1" localSheetId="5">#REF!</definedName>
    <definedName name="P_Z_0_R_LIBELLES_UNITES_1" localSheetId="10">#REF!</definedName>
    <definedName name="P_Z_0_R_LIBELLES_UNITES_1">#REF!</definedName>
    <definedName name="P_Z_0_R_LIBELLES_UNITES_10" localSheetId="5">#REF!</definedName>
    <definedName name="P_Z_0_R_LIBELLES_UNITES_10" localSheetId="10">#REF!</definedName>
    <definedName name="P_Z_0_R_LIBELLES_UNITES_10">#REF!</definedName>
    <definedName name="P_Z_0_R_LIBELLES_UNITES_11" localSheetId="5">#REF!</definedName>
    <definedName name="P_Z_0_R_LIBELLES_UNITES_11" localSheetId="10">#REF!</definedName>
    <definedName name="P_Z_0_R_LIBELLES_UNITES_11">#REF!</definedName>
    <definedName name="P_Z_0_R_LIBELLES_UNITES_12" localSheetId="5">#REF!</definedName>
    <definedName name="P_Z_0_R_LIBELLES_UNITES_12" localSheetId="10">#REF!</definedName>
    <definedName name="P_Z_0_R_LIBELLES_UNITES_12">#REF!</definedName>
    <definedName name="P_Z_0_R_LIBELLES_UNITES_13" localSheetId="5">#REF!</definedName>
    <definedName name="P_Z_0_R_LIBELLES_UNITES_13" localSheetId="10">#REF!</definedName>
    <definedName name="P_Z_0_R_LIBELLES_UNITES_13">#REF!</definedName>
    <definedName name="P_Z_0_R_LIBELLES_UNITES_14" localSheetId="5">#REF!</definedName>
    <definedName name="P_Z_0_R_LIBELLES_UNITES_14" localSheetId="10">#REF!</definedName>
    <definedName name="P_Z_0_R_LIBELLES_UNITES_14">#REF!</definedName>
    <definedName name="P_Z_0_R_LIBELLES_UNITES_15" localSheetId="5">#REF!</definedName>
    <definedName name="P_Z_0_R_LIBELLES_UNITES_15" localSheetId="10">#REF!</definedName>
    <definedName name="P_Z_0_R_LIBELLES_UNITES_15">#REF!</definedName>
    <definedName name="P_Z_0_R_LIBELLES_UNITES_16" localSheetId="5">#REF!</definedName>
    <definedName name="P_Z_0_R_LIBELLES_UNITES_16" localSheetId="10">#REF!</definedName>
    <definedName name="P_Z_0_R_LIBELLES_UNITES_16">#REF!</definedName>
    <definedName name="P_Z_0_R_LIBELLES_UNITES_17" localSheetId="5">#REF!</definedName>
    <definedName name="P_Z_0_R_LIBELLES_UNITES_17" localSheetId="10">#REF!</definedName>
    <definedName name="P_Z_0_R_LIBELLES_UNITES_17">#REF!</definedName>
    <definedName name="P_Z_0_R_LIBELLES_UNITES_18" localSheetId="5">#REF!</definedName>
    <definedName name="P_Z_0_R_LIBELLES_UNITES_18" localSheetId="10">#REF!</definedName>
    <definedName name="P_Z_0_R_LIBELLES_UNITES_18">#REF!</definedName>
    <definedName name="P_Z_0_R_LIBELLES_UNITES_19" localSheetId="5">#REF!</definedName>
    <definedName name="P_Z_0_R_LIBELLES_UNITES_19" localSheetId="10">#REF!</definedName>
    <definedName name="P_Z_0_R_LIBELLES_UNITES_19">#REF!</definedName>
    <definedName name="P_Z_0_R_LIBELLES_UNITES_2" localSheetId="5">#REF!</definedName>
    <definedName name="P_Z_0_R_LIBELLES_UNITES_2" localSheetId="10">#REF!</definedName>
    <definedName name="P_Z_0_R_LIBELLES_UNITES_2">#REF!</definedName>
    <definedName name="P_Z_0_R_LIBELLES_UNITES_20" localSheetId="5">#REF!</definedName>
    <definedName name="P_Z_0_R_LIBELLES_UNITES_20" localSheetId="10">#REF!</definedName>
    <definedName name="P_Z_0_R_LIBELLES_UNITES_20">#REF!</definedName>
    <definedName name="P_Z_0_R_LIBELLES_UNITES_3" localSheetId="5">#REF!</definedName>
    <definedName name="P_Z_0_R_LIBELLES_UNITES_3" localSheetId="10">#REF!</definedName>
    <definedName name="P_Z_0_R_LIBELLES_UNITES_3">#REF!</definedName>
    <definedName name="P_Z_0_R_LIBELLES_UNITES_4" localSheetId="5">#REF!</definedName>
    <definedName name="P_Z_0_R_LIBELLES_UNITES_4" localSheetId="10">#REF!</definedName>
    <definedName name="P_Z_0_R_LIBELLES_UNITES_4">#REF!</definedName>
    <definedName name="P_Z_0_R_LIBELLES_UNITES_5" localSheetId="5">#REF!</definedName>
    <definedName name="P_Z_0_R_LIBELLES_UNITES_5" localSheetId="10">#REF!</definedName>
    <definedName name="P_Z_0_R_LIBELLES_UNITES_5">#REF!</definedName>
    <definedName name="P_Z_0_R_LIBELLES_UNITES_6" localSheetId="5">#REF!</definedName>
    <definedName name="P_Z_0_R_LIBELLES_UNITES_6" localSheetId="10">#REF!</definedName>
    <definedName name="P_Z_0_R_LIBELLES_UNITES_6">#REF!</definedName>
    <definedName name="P_Z_0_R_LIBELLES_UNITES_7" localSheetId="5">#REF!</definedName>
    <definedName name="P_Z_0_R_LIBELLES_UNITES_7" localSheetId="10">#REF!</definedName>
    <definedName name="P_Z_0_R_LIBELLES_UNITES_7">#REF!</definedName>
    <definedName name="P_Z_0_R_LIBELLES_UNITES_8" localSheetId="5">#REF!</definedName>
    <definedName name="P_Z_0_R_LIBELLES_UNITES_8" localSheetId="10">#REF!</definedName>
    <definedName name="P_Z_0_R_LIBELLES_UNITES_8">#REF!</definedName>
    <definedName name="P_Z_0_R_LIBELLES_UNITES_9" localSheetId="5">#REF!</definedName>
    <definedName name="P_Z_0_R_LIBELLES_UNITES_9" localSheetId="10">#REF!</definedName>
    <definedName name="P_Z_0_R_LIBELLES_UNITES_9">#REF!</definedName>
    <definedName name="P_Z_1_B_COLONNE_COMMENTAIRE" localSheetId="5">#REF!</definedName>
    <definedName name="P_Z_1_B_COLONNE_COMMENTAIRE" localSheetId="10">#REF!</definedName>
    <definedName name="P_Z_1_B_COLONNE_COMMENTAIRE">#REF!</definedName>
    <definedName name="P_Z_1_B_COLONNE_COMMENTAIRE_ACTIVE" localSheetId="5">#REF!</definedName>
    <definedName name="P_Z_1_B_COLONNE_COMMENTAIRE_ACTIVE" localSheetId="10">#REF!</definedName>
    <definedName name="P_Z_1_B_COLONNE_COMMENTAIRE_ACTIVE">#REF!</definedName>
    <definedName name="P_Z_1_B_COLONNE_COMMENTAIRE_INDICATION" localSheetId="5">#REF!</definedName>
    <definedName name="P_Z_1_B_COLONNE_COMMENTAIRE_INDICATION" localSheetId="10">#REF!</definedName>
    <definedName name="P_Z_1_B_COLONNE_COMMENTAIRE_INDICATION">#REF!</definedName>
    <definedName name="P_Z_1_B_COLONNE_COMMENTAIRE_OBLIGATOIRE" localSheetId="5">#REF!</definedName>
    <definedName name="P_Z_1_B_COLONNE_COMMENTAIRE_OBLIGATOIRE" localSheetId="10">#REF!</definedName>
    <definedName name="P_Z_1_B_COLONNE_COMMENTAIRE_OBLIGATOIRE">#REF!</definedName>
    <definedName name="P_Z_1_B_COLONNE_COMMENTAIRE_SI_LIBELLE_STANDARD" localSheetId="5">#REF!</definedName>
    <definedName name="P_Z_1_B_COLONNE_COMMENTAIRE_SI_LIBELLE_STANDARD" localSheetId="10">#REF!</definedName>
    <definedName name="P_Z_1_B_COLONNE_COMMENTAIRE_SI_LIBELLE_STANDARD">#REF!</definedName>
    <definedName name="P_Z_1_B_COLONNE_CT_RAISONNABLE_FOURNISSEUR_2" localSheetId="5">#REF!</definedName>
    <definedName name="P_Z_1_B_COLONNE_CT_RAISONNABLE_FOURNISSEUR_2" localSheetId="10">#REF!</definedName>
    <definedName name="P_Z_1_B_COLONNE_CT_RAISONNABLE_FOURNISSEUR_2">#REF!</definedName>
    <definedName name="P_Z_1_B_COLONNE_CT_RAISONNABLE_FOURNISSEUR_2_INDICATION" localSheetId="5">#REF!</definedName>
    <definedName name="P_Z_1_B_COLONNE_CT_RAISONNABLE_FOURNISSEUR_2_INDICATION" localSheetId="10">#REF!</definedName>
    <definedName name="P_Z_1_B_COLONNE_CT_RAISONNABLE_FOURNISSEUR_2_INDICATION">#REF!</definedName>
    <definedName name="P_Z_1_B_COLONNE_CT_RAISONNABLE_FOURNISSEUR_3" localSheetId="5">#REF!</definedName>
    <definedName name="P_Z_1_B_COLONNE_CT_RAISONNABLE_FOURNISSEUR_3" localSheetId="10">#REF!</definedName>
    <definedName name="P_Z_1_B_COLONNE_CT_RAISONNABLE_FOURNISSEUR_3">#REF!</definedName>
    <definedName name="P_Z_1_B_COLONNE_CT_RAISONNABLE_FOURNISSEUR_3_INDICATION" localSheetId="5">#REF!</definedName>
    <definedName name="P_Z_1_B_COLONNE_CT_RAISONNABLE_FOURNISSEUR_3_INDICATION" localSheetId="10">#REF!</definedName>
    <definedName name="P_Z_1_B_COLONNE_CT_RAISONNABLE_FOURNISSEUR_3_INDICATION">#REF!</definedName>
    <definedName name="P_Z_1_B_COLONNE_CT_RAISONNABLE_JUSTIFICATIF_2" localSheetId="5">#REF!</definedName>
    <definedName name="P_Z_1_B_COLONNE_CT_RAISONNABLE_JUSTIFICATIF_2" localSheetId="10">#REF!</definedName>
    <definedName name="P_Z_1_B_COLONNE_CT_RAISONNABLE_JUSTIFICATIF_2">#REF!</definedName>
    <definedName name="P_Z_1_B_COLONNE_CT_RAISONNABLE_JUSTIFICATIF_2_INDICATION" localSheetId="5">#REF!</definedName>
    <definedName name="P_Z_1_B_COLONNE_CT_RAISONNABLE_JUSTIFICATIF_2_INDICATION" localSheetId="10">#REF!</definedName>
    <definedName name="P_Z_1_B_COLONNE_CT_RAISONNABLE_JUSTIFICATIF_2_INDICATION">#REF!</definedName>
    <definedName name="P_Z_1_B_COLONNE_CT_RAISONNABLE_JUSTIFICATIF_3" localSheetId="5">#REF!</definedName>
    <definedName name="P_Z_1_B_COLONNE_CT_RAISONNABLE_JUSTIFICATIF_3" localSheetId="10">#REF!</definedName>
    <definedName name="P_Z_1_B_COLONNE_CT_RAISONNABLE_JUSTIFICATIF_3">#REF!</definedName>
    <definedName name="P_Z_1_B_COLONNE_CT_RAISONNABLE_JUSTIFICATIF_3_INDICATION" localSheetId="5">#REF!</definedName>
    <definedName name="P_Z_1_B_COLONNE_CT_RAISONNABLE_JUSTIFICATIF_3_INDICATION" localSheetId="10">#REF!</definedName>
    <definedName name="P_Z_1_B_COLONNE_CT_RAISONNABLE_JUSTIFICATIF_3_INDICATION">#REF!</definedName>
    <definedName name="P_Z_1_B_COLONNE_CT_RAISONNABLE_MARCHE" localSheetId="5">#REF!</definedName>
    <definedName name="P_Z_1_B_COLONNE_CT_RAISONNABLE_MARCHE" localSheetId="10">#REF!</definedName>
    <definedName name="P_Z_1_B_COLONNE_CT_RAISONNABLE_MARCHE">#REF!</definedName>
    <definedName name="P_Z_1_B_COLONNE_CT_RAISONNABLE_MARCHE_INDICATION" localSheetId="5">#REF!</definedName>
    <definedName name="P_Z_1_B_COLONNE_CT_RAISONNABLE_MARCHE_INDICATION" localSheetId="10">#REF!</definedName>
    <definedName name="P_Z_1_B_COLONNE_CT_RAISONNABLE_MARCHE_INDICATION">#REF!</definedName>
    <definedName name="P_Z_1_B_COLONNE_CT_RAISONNABLE_MT_HT_2" localSheetId="5">#REF!</definedName>
    <definedName name="P_Z_1_B_COLONNE_CT_RAISONNABLE_MT_HT_2" localSheetId="10">#REF!</definedName>
    <definedName name="P_Z_1_B_COLONNE_CT_RAISONNABLE_MT_HT_2">#REF!</definedName>
    <definedName name="P_Z_1_B_COLONNE_CT_RAISONNABLE_MT_HT_2_INDICATION" localSheetId="5">#REF!</definedName>
    <definedName name="P_Z_1_B_COLONNE_CT_RAISONNABLE_MT_HT_2_INDICATION" localSheetId="10">#REF!</definedName>
    <definedName name="P_Z_1_B_COLONNE_CT_RAISONNABLE_MT_HT_2_INDICATION">#REF!</definedName>
    <definedName name="P_Z_1_B_COLONNE_CT_RAISONNABLE_MT_HT_3" localSheetId="5">#REF!</definedName>
    <definedName name="P_Z_1_B_COLONNE_CT_RAISONNABLE_MT_HT_3" localSheetId="10">#REF!</definedName>
    <definedName name="P_Z_1_B_COLONNE_CT_RAISONNABLE_MT_HT_3">#REF!</definedName>
    <definedName name="P_Z_1_B_COLONNE_CT_RAISONNABLE_MT_HT_3_INDICATION" localSheetId="5">#REF!</definedName>
    <definedName name="P_Z_1_B_COLONNE_CT_RAISONNABLE_MT_HT_3_INDICATION" localSheetId="10">#REF!</definedName>
    <definedName name="P_Z_1_B_COLONNE_CT_RAISONNABLE_MT_HT_3_INDICATION">#REF!</definedName>
    <definedName name="P_Z_1_B_COLONNE_CT_RAISONNABLE_MT_TVA_2" localSheetId="5">#REF!</definedName>
    <definedName name="P_Z_1_B_COLONNE_CT_RAISONNABLE_MT_TVA_2" localSheetId="10">#REF!</definedName>
    <definedName name="P_Z_1_B_COLONNE_CT_RAISONNABLE_MT_TVA_2">#REF!</definedName>
    <definedName name="P_Z_1_B_COLONNE_CT_RAISONNABLE_MT_TVA_2_INDICATION" localSheetId="5">#REF!</definedName>
    <definedName name="P_Z_1_B_COLONNE_CT_RAISONNABLE_MT_TVA_2_INDICATION" localSheetId="10">#REF!</definedName>
    <definedName name="P_Z_1_B_COLONNE_CT_RAISONNABLE_MT_TVA_2_INDICATION">#REF!</definedName>
    <definedName name="P_Z_1_B_COLONNE_CT_RAISONNABLE_MT_TVA_3" localSheetId="5">#REF!</definedName>
    <definedName name="P_Z_1_B_COLONNE_CT_RAISONNABLE_MT_TVA_3" localSheetId="10">#REF!</definedName>
    <definedName name="P_Z_1_B_COLONNE_CT_RAISONNABLE_MT_TVA_3">#REF!</definedName>
    <definedName name="P_Z_1_B_COLONNE_CT_RAISONNABLE_MT_TVA_3_INDICATION" localSheetId="5">#REF!</definedName>
    <definedName name="P_Z_1_B_COLONNE_CT_RAISONNABLE_MT_TVA_3_INDICATION" localSheetId="10">#REF!</definedName>
    <definedName name="P_Z_1_B_COLONNE_CT_RAISONNABLE_MT_TVA_3_INDICATION">#REF!</definedName>
    <definedName name="P_Z_1_B_COLONNE_DESCRIPTION" localSheetId="5">#REF!</definedName>
    <definedName name="P_Z_1_B_COLONNE_DESCRIPTION" localSheetId="10">#REF!</definedName>
    <definedName name="P_Z_1_B_COLONNE_DESCRIPTION">#REF!</definedName>
    <definedName name="P_Z_1_B_COLONNE_DESCRIPTION_INDICATION" localSheetId="5">#REF!</definedName>
    <definedName name="P_Z_1_B_COLONNE_DESCRIPTION_INDICATION" localSheetId="10">#REF!</definedName>
    <definedName name="P_Z_1_B_COLONNE_DESCRIPTION_INDICATION">#REF!</definedName>
    <definedName name="P_Z_1_B_COLONNE_FOURNISSEUR" localSheetId="5">#REF!</definedName>
    <definedName name="P_Z_1_B_COLONNE_FOURNISSEUR" localSheetId="10">#REF!</definedName>
    <definedName name="P_Z_1_B_COLONNE_FOURNISSEUR">#REF!</definedName>
    <definedName name="P_Z_1_B_COLONNE_FOURNISSEUR_INDICATION" localSheetId="5">#REF!</definedName>
    <definedName name="P_Z_1_B_COLONNE_FOURNISSEUR_INDICATION" localSheetId="10">#REF!</definedName>
    <definedName name="P_Z_1_B_COLONNE_FOURNISSEUR_INDICATION">#REF!</definedName>
    <definedName name="P_Z_1_B_COLONNE_JUSTIFICATIF" localSheetId="5">#REF!</definedName>
    <definedName name="P_Z_1_B_COLONNE_JUSTIFICATIF" localSheetId="10">#REF!</definedName>
    <definedName name="P_Z_1_B_COLONNE_JUSTIFICATIF">#REF!</definedName>
    <definedName name="P_Z_1_B_COLONNE_JUSTIFICATIF_INDICATION" localSheetId="5">#REF!</definedName>
    <definedName name="P_Z_1_B_COLONNE_JUSTIFICATIF_INDICATION" localSheetId="10">#REF!</definedName>
    <definedName name="P_Z_1_B_COLONNE_JUSTIFICATIF_INDICATION">#REF!</definedName>
    <definedName name="P_Z_1_B_COLONNE_MOTIFS_INELIGIBILITE_LIBELLE_STANDARD" localSheetId="5">#REF!</definedName>
    <definedName name="P_Z_1_B_COLONNE_MOTIFS_INELIGIBILITE_LIBELLE_STANDARD" localSheetId="10">#REF!</definedName>
    <definedName name="P_Z_1_B_COLONNE_MOTIFS_INELIGIBILITE_LIBELLE_STANDARD">#REF!</definedName>
    <definedName name="P_Z_1_B_COLONNE_MT_ELIGIBLE_LIBELLE_STANDARD" localSheetId="5">#REF!</definedName>
    <definedName name="P_Z_1_B_COLONNE_MT_ELIGIBLE_LIBELLE_STANDARD" localSheetId="10">#REF!</definedName>
    <definedName name="P_Z_1_B_COLONNE_MT_ELIGIBLE_LIBELLE_STANDARD">#REF!</definedName>
    <definedName name="P_Z_1_B_COLONNE_MT_INELIGIBLE_LIBELLE_STANDARD" localSheetId="5">#REF!</definedName>
    <definedName name="P_Z_1_B_COLONNE_MT_INELIGIBLE_LIBELLE_STANDARD" localSheetId="10">#REF!</definedName>
    <definedName name="P_Z_1_B_COLONNE_MT_INELIGIBLE_LIBELLE_STANDARD">#REF!</definedName>
    <definedName name="P_Z_1_B_COLONNE_MT_MAX_ACTIVE" localSheetId="5">#REF!</definedName>
    <definedName name="P_Z_1_B_COLONNE_MT_MAX_ACTIVE" localSheetId="10">#REF!</definedName>
    <definedName name="P_Z_1_B_COLONNE_MT_MAX_ACTIVE">#REF!</definedName>
    <definedName name="P_Z_1_B_COLONNE_MT_MAX_LIBELLE_STANDARD" localSheetId="5">#REF!</definedName>
    <definedName name="P_Z_1_B_COLONNE_MT_MAX_LIBELLE_STANDARD" localSheetId="10">#REF!</definedName>
    <definedName name="P_Z_1_B_COLONNE_MT_MAX_LIBELLE_STANDARD">#REF!</definedName>
    <definedName name="P_Z_1_B_COLONNE_MT_PRESENTE_HT" localSheetId="5">#REF!</definedName>
    <definedName name="P_Z_1_B_COLONNE_MT_PRESENTE_HT" localSheetId="10">#REF!</definedName>
    <definedName name="P_Z_1_B_COLONNE_MT_PRESENTE_HT">#REF!</definedName>
    <definedName name="P_Z_1_B_COLONNE_MT_PRESENTE_HT_INDICATION" localSheetId="5">#REF!</definedName>
    <definedName name="P_Z_1_B_COLONNE_MT_PRESENTE_HT_INDICATION" localSheetId="10">#REF!</definedName>
    <definedName name="P_Z_1_B_COLONNE_MT_PRESENTE_HT_INDICATION">#REF!</definedName>
    <definedName name="P_Z_1_B_COLONNE_MT_PRESENTE_TVA" localSheetId="5">#REF!</definedName>
    <definedName name="P_Z_1_B_COLONNE_MT_PRESENTE_TVA" localSheetId="10">#REF!</definedName>
    <definedName name="P_Z_1_B_COLONNE_MT_PRESENTE_TVA">#REF!</definedName>
    <definedName name="P_Z_1_B_COLONNE_MT_PRESENTE_TVA_INDICATION" localSheetId="5">#REF!</definedName>
    <definedName name="P_Z_1_B_COLONNE_MT_PRESENTE_TVA_INDICATION" localSheetId="10">#REF!</definedName>
    <definedName name="P_Z_1_B_COLONNE_MT_PRESENTE_TVA_INDICATION">#REF!</definedName>
    <definedName name="P_Z_1_B_COLONNE_MT_RAISONNABLE_LIBELLE_STANDARD" localSheetId="5">#REF!</definedName>
    <definedName name="P_Z_1_B_COLONNE_MT_RAISONNABLE_LIBELLE_STANDARD" localSheetId="10">#REF!</definedName>
    <definedName name="P_Z_1_B_COLONNE_MT_RAISONNABLE_LIBELLE_STANDARD">#REF!</definedName>
    <definedName name="P_Z_1_B_COLONNE_POSTE" localSheetId="5">#REF!</definedName>
    <definedName name="P_Z_1_B_COLONNE_POSTE" localSheetId="10">#REF!</definedName>
    <definedName name="P_Z_1_B_COLONNE_POSTE">#REF!</definedName>
    <definedName name="P_Z_1_B_COLONNE_POSTE_INDICATION" localSheetId="5">#REF!</definedName>
    <definedName name="P_Z_1_B_COLONNE_POSTE_INDICATION" localSheetId="10">#REF!</definedName>
    <definedName name="P_Z_1_B_COLONNE_POSTE_INDICATION">#REF!</definedName>
    <definedName name="P_Z_1_B_COLONNE_QUANTITE" localSheetId="5">#REF!</definedName>
    <definedName name="P_Z_1_B_COLONNE_QUANTITE" localSheetId="10">#REF!</definedName>
    <definedName name="P_Z_1_B_COLONNE_QUANTITE">#REF!</definedName>
    <definedName name="P_Z_1_B_COLONNE_QUANTITE_ACTIVE" localSheetId="5">#REF!</definedName>
    <definedName name="P_Z_1_B_COLONNE_QUANTITE_ACTIVE" localSheetId="10">#REF!</definedName>
    <definedName name="P_Z_1_B_COLONNE_QUANTITE_ACTIVE">#REF!</definedName>
    <definedName name="P_Z_1_B_COLONNE_QUANTITE_INDICATION" localSheetId="5">#REF!</definedName>
    <definedName name="P_Z_1_B_COLONNE_QUANTITE_INDICATION" localSheetId="10">#REF!</definedName>
    <definedName name="P_Z_1_B_COLONNE_QUANTITE_INDICATION">#REF!</definedName>
    <definedName name="P_Z_1_B_COLONNE_QUANTITE_OBLIGATOIRE" localSheetId="5">#REF!</definedName>
    <definedName name="P_Z_1_B_COLONNE_QUANTITE_OBLIGATOIRE" localSheetId="10">#REF!</definedName>
    <definedName name="P_Z_1_B_COLONNE_QUANTITE_OBLIGATOIRE">#REF!</definedName>
    <definedName name="P_Z_1_B_COLONNE_SOUS_OPERATION" localSheetId="5">#REF!</definedName>
    <definedName name="P_Z_1_B_COLONNE_SOUS_OPERATION" localSheetId="10">#REF!</definedName>
    <definedName name="P_Z_1_B_COLONNE_SOUS_OPERATION">#REF!</definedName>
    <definedName name="P_Z_1_B_COLONNE_SOUS_OPERATION_INDICATION" localSheetId="5">#REF!</definedName>
    <definedName name="P_Z_1_B_COLONNE_SOUS_OPERATION_INDICATION" localSheetId="10">#REF!</definedName>
    <definedName name="P_Z_1_B_COLONNE_SOUS_OPERATION_INDICATION">#REF!</definedName>
    <definedName name="P_Z_1_B_COLONNE_UNITE" localSheetId="5">#REF!</definedName>
    <definedName name="P_Z_1_B_COLONNE_UNITE" localSheetId="10">#REF!</definedName>
    <definedName name="P_Z_1_B_COLONNE_UNITE">#REF!</definedName>
    <definedName name="P_Z_1_B_COLONNE_UNITE_ACTIVE" localSheetId="5">#REF!</definedName>
    <definedName name="P_Z_1_B_COLONNE_UNITE_ACTIVE" localSheetId="10">#REF!</definedName>
    <definedName name="P_Z_1_B_COLONNE_UNITE_ACTIVE">#REF!</definedName>
    <definedName name="P_Z_1_B_COLONNE_UNITE_INDICATION" localSheetId="5">#REF!</definedName>
    <definedName name="P_Z_1_B_COLONNE_UNITE_INDICATION" localSheetId="10">#REF!</definedName>
    <definedName name="P_Z_1_B_COLONNE_UNITE_INDICATION">#REF!</definedName>
    <definedName name="P_Z_1_B_COLONNE_UNITE_OBLIGATOIRE" localSheetId="5">#REF!</definedName>
    <definedName name="P_Z_1_B_COLONNE_UNITE_OBLIGATOIRE" localSheetId="10">#REF!</definedName>
    <definedName name="P_Z_1_B_COLONNE_UNITE_OBLIGATOIRE">#REF!</definedName>
    <definedName name="P_Z_1_B_EXEMPLE_UTILISATION" localSheetId="5">#REF!</definedName>
    <definedName name="P_Z_1_B_EXEMPLE_UTILISATION" localSheetId="10">#REF!</definedName>
    <definedName name="P_Z_1_B_EXEMPLE_UTILISATION">#REF!</definedName>
    <definedName name="P_Z_1_B_INTITULE_DEPENSES_DEVIS_STANDARD" localSheetId="5">#REF!</definedName>
    <definedName name="P_Z_1_B_INTITULE_DEPENSES_DEVIS_STANDARD" localSheetId="10">#REF!</definedName>
    <definedName name="P_Z_1_B_INTITULE_DEPENSES_DEVIS_STANDARD">#REF!</definedName>
    <definedName name="P_Z_1_B_UFD" localSheetId="5">#REF!</definedName>
    <definedName name="P_Z_1_B_UFD" localSheetId="10">#REF!</definedName>
    <definedName name="P_Z_1_B_UFD">#REF!</definedName>
    <definedName name="P_Z_1_B_ULD" localSheetId="5">#REF!</definedName>
    <definedName name="P_Z_1_B_ULD" localSheetId="10">#REF!</definedName>
    <definedName name="P_Z_1_B_ULD">#REF!</definedName>
    <definedName name="P_Z_1_B_UTILISATION_FILTRE_DESCRIPTIONS" localSheetId="5">#REF!</definedName>
    <definedName name="P_Z_1_B_UTILISATION_FILTRE_DESCRIPTIONS" localSheetId="10">#REF!</definedName>
    <definedName name="P_Z_1_B_UTILISATION_FILTRE_DESCRIPTIONS">#REF!</definedName>
    <definedName name="P_Z_1_B_UTILISATION_FILTRE_POSTES" localSheetId="5">#REF!</definedName>
    <definedName name="P_Z_1_B_UTILISATION_FILTRE_POSTES" localSheetId="10">#REF!</definedName>
    <definedName name="P_Z_1_B_UTILISATION_FILTRE_POSTES">#REF!</definedName>
    <definedName name="P_Z_1_B_UTILISATION_FILTRE_SOUS_OPERATIONS" localSheetId="5">#REF!</definedName>
    <definedName name="P_Z_1_B_UTILISATION_FILTRE_SOUS_OPERATIONS" localSheetId="10">#REF!</definedName>
    <definedName name="P_Z_1_B_UTILISATION_FILTRE_SOUS_OPERATIONS">#REF!</definedName>
    <definedName name="P_Z_1_B_UTILISATION_FILTRE_UNITES" localSheetId="5">#REF!</definedName>
    <definedName name="P_Z_1_B_UTILISATION_FILTRE_UNITES" localSheetId="10">#REF!</definedName>
    <definedName name="P_Z_1_B_UTILISATION_FILTRE_UNITES">#REF!</definedName>
    <definedName name="P_Z_1_B_UTILISATION_LIBELLES_DESCRIPTIONS" localSheetId="5">#REF!</definedName>
    <definedName name="P_Z_1_B_UTILISATION_LIBELLES_DESCRIPTIONS" localSheetId="10">#REF!</definedName>
    <definedName name="P_Z_1_B_UTILISATION_LIBELLES_DESCRIPTIONS">#REF!</definedName>
    <definedName name="P_Z_1_N_COLONNE_COMMENTAIRE_INDICATION" localSheetId="5">#REF!</definedName>
    <definedName name="P_Z_1_N_COLONNE_COMMENTAIRE_INDICATION" localSheetId="10">#REF!</definedName>
    <definedName name="P_Z_1_N_COLONNE_COMMENTAIRE_INDICATION">#REF!</definedName>
    <definedName name="P_Z_1_N_COLONNE_COMMENTAIRE_INDICATION_STANDARD" localSheetId="5">#REF!</definedName>
    <definedName name="P_Z_1_N_COLONNE_COMMENTAIRE_INDICATION_STANDARD" localSheetId="10">#REF!</definedName>
    <definedName name="P_Z_1_N_COLONNE_COMMENTAIRE_INDICATION_STANDARD">#REF!</definedName>
    <definedName name="P_Z_1_N_COLONNE_COMMENTAIRE_SI_LIBELLE_DEFAUT" localSheetId="5">#REF!</definedName>
    <definedName name="P_Z_1_N_COLONNE_COMMENTAIRE_SI_LIBELLE_DEFAUT" localSheetId="10">#REF!</definedName>
    <definedName name="P_Z_1_N_COLONNE_COMMENTAIRE_SI_LIBELLE_DEFAUT">#REF!</definedName>
    <definedName name="P_Z_1_N_COLONNE_COMMENTAIRE_SI_LIBELLE_STANDARD" localSheetId="5">#REF!</definedName>
    <definedName name="P_Z_1_N_COLONNE_COMMENTAIRE_SI_LIBELLE_STANDARD" localSheetId="10">#REF!</definedName>
    <definedName name="P_Z_1_N_COLONNE_COMMENTAIRE_SI_LIBELLE_STANDARD">#REF!</definedName>
    <definedName name="P_Z_1_N_COLONNE_COMMENTAIRE_SPECIFIQUE" localSheetId="5">#REF!</definedName>
    <definedName name="P_Z_1_N_COLONNE_COMMENTAIRE_SPECIFIQUE" localSheetId="10">#REF!</definedName>
    <definedName name="P_Z_1_N_COLONNE_COMMENTAIRE_SPECIFIQUE">#REF!</definedName>
    <definedName name="P_Z_1_N_COLONNE_COMMENTAIRE_STANDARD" localSheetId="5">#REF!</definedName>
    <definedName name="P_Z_1_N_COLONNE_COMMENTAIRE_STANDARD" localSheetId="10">#REF!</definedName>
    <definedName name="P_Z_1_N_COLONNE_COMMENTAIRE_STANDARD">#REF!</definedName>
    <definedName name="P_Z_1_N_COLONNE_CT_RAISONNABLE_FOURNISSEUR_2_INDICATION" localSheetId="5">#REF!</definedName>
    <definedName name="P_Z_1_N_COLONNE_CT_RAISONNABLE_FOURNISSEUR_2_INDICATION" localSheetId="10">#REF!</definedName>
    <definedName name="P_Z_1_N_COLONNE_CT_RAISONNABLE_FOURNISSEUR_2_INDICATION">#REF!</definedName>
    <definedName name="P_Z_1_N_COLONNE_CT_RAISONNABLE_FOURNISSEUR_2_INDICATION_STANDARD" localSheetId="5">#REF!</definedName>
    <definedName name="P_Z_1_N_COLONNE_CT_RAISONNABLE_FOURNISSEUR_2_INDICATION_STANDARD" localSheetId="10">#REF!</definedName>
    <definedName name="P_Z_1_N_COLONNE_CT_RAISONNABLE_FOURNISSEUR_2_INDICATION_STANDARD">#REF!</definedName>
    <definedName name="P_Z_1_N_COLONNE_CT_RAISONNABLE_FOURNISSEUR_2_SPECIFIQUE" localSheetId="5">#REF!</definedName>
    <definedName name="P_Z_1_N_COLONNE_CT_RAISONNABLE_FOURNISSEUR_2_SPECIFIQUE" localSheetId="10">#REF!</definedName>
    <definedName name="P_Z_1_N_COLONNE_CT_RAISONNABLE_FOURNISSEUR_2_SPECIFIQUE">#REF!</definedName>
    <definedName name="P_Z_1_N_COLONNE_CT_RAISONNABLE_FOURNISSEUR_2_STANDARD" localSheetId="5">#REF!</definedName>
    <definedName name="P_Z_1_N_COLONNE_CT_RAISONNABLE_FOURNISSEUR_2_STANDARD" localSheetId="10">#REF!</definedName>
    <definedName name="P_Z_1_N_COLONNE_CT_RAISONNABLE_FOURNISSEUR_2_STANDARD">#REF!</definedName>
    <definedName name="P_Z_1_N_COLONNE_CT_RAISONNABLE_FOURNISSEUR_3_INDICATION" localSheetId="5">#REF!</definedName>
    <definedName name="P_Z_1_N_COLONNE_CT_RAISONNABLE_FOURNISSEUR_3_INDICATION" localSheetId="10">#REF!</definedName>
    <definedName name="P_Z_1_N_COLONNE_CT_RAISONNABLE_FOURNISSEUR_3_INDICATION">#REF!</definedName>
    <definedName name="P_Z_1_N_COLONNE_CT_RAISONNABLE_FOURNISSEUR_3_INDICATION_STANDARD" localSheetId="5">#REF!</definedName>
    <definedName name="P_Z_1_N_COLONNE_CT_RAISONNABLE_FOURNISSEUR_3_INDICATION_STANDARD" localSheetId="10">#REF!</definedName>
    <definedName name="P_Z_1_N_COLONNE_CT_RAISONNABLE_FOURNISSEUR_3_INDICATION_STANDARD">#REF!</definedName>
    <definedName name="P_Z_1_N_COLONNE_CT_RAISONNABLE_FOURNISSEUR_3_SPECIFIQUE" localSheetId="5">#REF!</definedName>
    <definedName name="P_Z_1_N_COLONNE_CT_RAISONNABLE_FOURNISSEUR_3_SPECIFIQUE" localSheetId="10">#REF!</definedName>
    <definedName name="P_Z_1_N_COLONNE_CT_RAISONNABLE_FOURNISSEUR_3_SPECIFIQUE">#REF!</definedName>
    <definedName name="P_Z_1_N_COLONNE_CT_RAISONNABLE_FOURNISSEUR_3_STANDARD" localSheetId="5">#REF!</definedName>
    <definedName name="P_Z_1_N_COLONNE_CT_RAISONNABLE_FOURNISSEUR_3_STANDARD" localSheetId="10">#REF!</definedName>
    <definedName name="P_Z_1_N_COLONNE_CT_RAISONNABLE_FOURNISSEUR_3_STANDARD">#REF!</definedName>
    <definedName name="P_Z_1_N_COLONNE_CT_RAISONNABLE_JUSTIFICATIF_2_INDICATION" localSheetId="5">#REF!</definedName>
    <definedName name="P_Z_1_N_COLONNE_CT_RAISONNABLE_JUSTIFICATIF_2_INDICATION" localSheetId="10">#REF!</definedName>
    <definedName name="P_Z_1_N_COLONNE_CT_RAISONNABLE_JUSTIFICATIF_2_INDICATION">#REF!</definedName>
    <definedName name="P_Z_1_N_COLONNE_CT_RAISONNABLE_JUSTIFICATIF_2_INDICATION_STANDARD" localSheetId="5">#REF!</definedName>
    <definedName name="P_Z_1_N_COLONNE_CT_RAISONNABLE_JUSTIFICATIF_2_INDICATION_STANDARD" localSheetId="10">#REF!</definedName>
    <definedName name="P_Z_1_N_COLONNE_CT_RAISONNABLE_JUSTIFICATIF_2_INDICATION_STANDARD">#REF!</definedName>
    <definedName name="P_Z_1_N_COLONNE_CT_RAISONNABLE_JUSTIFICATIF_2_SPECIFIQUE" localSheetId="5">#REF!</definedName>
    <definedName name="P_Z_1_N_COLONNE_CT_RAISONNABLE_JUSTIFICATIF_2_SPECIFIQUE" localSheetId="10">#REF!</definedName>
    <definedName name="P_Z_1_N_COLONNE_CT_RAISONNABLE_JUSTIFICATIF_2_SPECIFIQUE">#REF!</definedName>
    <definedName name="P_Z_1_N_COLONNE_CT_RAISONNABLE_JUSTIFICATIF_2_STANDARD" localSheetId="5">#REF!</definedName>
    <definedName name="P_Z_1_N_COLONNE_CT_RAISONNABLE_JUSTIFICATIF_2_STANDARD" localSheetId="10">#REF!</definedName>
    <definedName name="P_Z_1_N_COLONNE_CT_RAISONNABLE_JUSTIFICATIF_2_STANDARD">#REF!</definedName>
    <definedName name="P_Z_1_N_COLONNE_CT_RAISONNABLE_JUSTIFICATIF_3_INDICATION" localSheetId="5">#REF!</definedName>
    <definedName name="P_Z_1_N_COLONNE_CT_RAISONNABLE_JUSTIFICATIF_3_INDICATION" localSheetId="10">#REF!</definedName>
    <definedName name="P_Z_1_N_COLONNE_CT_RAISONNABLE_JUSTIFICATIF_3_INDICATION">#REF!</definedName>
    <definedName name="P_Z_1_N_COLONNE_CT_RAISONNABLE_JUSTIFICATIF_3_INDICATION_STANDARD" localSheetId="5">#REF!</definedName>
    <definedName name="P_Z_1_N_COLONNE_CT_RAISONNABLE_JUSTIFICATIF_3_INDICATION_STANDARD" localSheetId="10">#REF!</definedName>
    <definedName name="P_Z_1_N_COLONNE_CT_RAISONNABLE_JUSTIFICATIF_3_INDICATION_STANDARD">#REF!</definedName>
    <definedName name="P_Z_1_N_COLONNE_CT_RAISONNABLE_JUSTIFICATIF_3_SPECIFIQUE" localSheetId="5">#REF!</definedName>
    <definedName name="P_Z_1_N_COLONNE_CT_RAISONNABLE_JUSTIFICATIF_3_SPECIFIQUE" localSheetId="10">#REF!</definedName>
    <definedName name="P_Z_1_N_COLONNE_CT_RAISONNABLE_JUSTIFICATIF_3_SPECIFIQUE">#REF!</definedName>
    <definedName name="P_Z_1_N_COLONNE_CT_RAISONNABLE_JUSTIFICATIF_3_STANDARD" localSheetId="5">#REF!</definedName>
    <definedName name="P_Z_1_N_COLONNE_CT_RAISONNABLE_JUSTIFICATIF_3_STANDARD" localSheetId="10">#REF!</definedName>
    <definedName name="P_Z_1_N_COLONNE_CT_RAISONNABLE_JUSTIFICATIF_3_STANDARD">#REF!</definedName>
    <definedName name="P_Z_1_N_COLONNE_CT_RAISONNABLE_MARCHE_INDICATION" localSheetId="5">#REF!</definedName>
    <definedName name="P_Z_1_N_COLONNE_CT_RAISONNABLE_MARCHE_INDICATION" localSheetId="10">#REF!</definedName>
    <definedName name="P_Z_1_N_COLONNE_CT_RAISONNABLE_MARCHE_INDICATION">#REF!</definedName>
    <definedName name="P_Z_1_N_COLONNE_CT_RAISONNABLE_MARCHE_INDICATION_STANDARD" localSheetId="5">#REF!</definedName>
    <definedName name="P_Z_1_N_COLONNE_CT_RAISONNABLE_MARCHE_INDICATION_STANDARD" localSheetId="10">#REF!</definedName>
    <definedName name="P_Z_1_N_COLONNE_CT_RAISONNABLE_MARCHE_INDICATION_STANDARD">#REF!</definedName>
    <definedName name="P_Z_1_N_COLONNE_CT_RAISONNABLE_MARCHE_SPECIFIQUE" localSheetId="5">#REF!</definedName>
    <definedName name="P_Z_1_N_COLONNE_CT_RAISONNABLE_MARCHE_SPECIFIQUE" localSheetId="10">#REF!</definedName>
    <definedName name="P_Z_1_N_COLONNE_CT_RAISONNABLE_MARCHE_SPECIFIQUE">#REF!</definedName>
    <definedName name="P_Z_1_N_COLONNE_CT_RAISONNABLE_MARCHE_STANDARD" localSheetId="5">#REF!</definedName>
    <definedName name="P_Z_1_N_COLONNE_CT_RAISONNABLE_MARCHE_STANDARD" localSheetId="10">#REF!</definedName>
    <definedName name="P_Z_1_N_COLONNE_CT_RAISONNABLE_MARCHE_STANDARD">#REF!</definedName>
    <definedName name="P_Z_1_N_COLONNE_CT_RAISONNABLE_MT_HT_2_INDICATION" localSheetId="5">#REF!</definedName>
    <definedName name="P_Z_1_N_COLONNE_CT_RAISONNABLE_MT_HT_2_INDICATION" localSheetId="10">#REF!</definedName>
    <definedName name="P_Z_1_N_COLONNE_CT_RAISONNABLE_MT_HT_2_INDICATION">#REF!</definedName>
    <definedName name="P_Z_1_N_COLONNE_CT_RAISONNABLE_MT_HT_2_INDICATION_STANDARD" localSheetId="5">#REF!</definedName>
    <definedName name="P_Z_1_N_COLONNE_CT_RAISONNABLE_MT_HT_2_INDICATION_STANDARD" localSheetId="10">#REF!</definedName>
    <definedName name="P_Z_1_N_COLONNE_CT_RAISONNABLE_MT_HT_2_INDICATION_STANDARD">#REF!</definedName>
    <definedName name="P_Z_1_N_COLONNE_CT_RAISONNABLE_MT_HT_2_SPECIFIQUE" localSheetId="5">#REF!</definedName>
    <definedName name="P_Z_1_N_COLONNE_CT_RAISONNABLE_MT_HT_2_SPECIFIQUE" localSheetId="10">#REF!</definedName>
    <definedName name="P_Z_1_N_COLONNE_CT_RAISONNABLE_MT_HT_2_SPECIFIQUE">#REF!</definedName>
    <definedName name="P_Z_1_N_COLONNE_CT_RAISONNABLE_MT_HT_2_STANDARD" localSheetId="5">#REF!</definedName>
    <definedName name="P_Z_1_N_COLONNE_CT_RAISONNABLE_MT_HT_2_STANDARD" localSheetId="10">#REF!</definedName>
    <definedName name="P_Z_1_N_COLONNE_CT_RAISONNABLE_MT_HT_2_STANDARD">#REF!</definedName>
    <definedName name="P_Z_1_N_COLONNE_CT_RAISONNABLE_MT_HT_3_INDICATION" localSheetId="5">#REF!</definedName>
    <definedName name="P_Z_1_N_COLONNE_CT_RAISONNABLE_MT_HT_3_INDICATION" localSheetId="10">#REF!</definedName>
    <definedName name="P_Z_1_N_COLONNE_CT_RAISONNABLE_MT_HT_3_INDICATION">#REF!</definedName>
    <definedName name="P_Z_1_N_COLONNE_CT_RAISONNABLE_MT_HT_3_INDICATION_STANDARD" localSheetId="5">#REF!</definedName>
    <definedName name="P_Z_1_N_COLONNE_CT_RAISONNABLE_MT_HT_3_INDICATION_STANDARD" localSheetId="10">#REF!</definedName>
    <definedName name="P_Z_1_N_COLONNE_CT_RAISONNABLE_MT_HT_3_INDICATION_STANDARD">#REF!</definedName>
    <definedName name="P_Z_1_N_COLONNE_CT_RAISONNABLE_MT_HT_3_SPECIFIQUE" localSheetId="5">#REF!</definedName>
    <definedName name="P_Z_1_N_COLONNE_CT_RAISONNABLE_MT_HT_3_SPECIFIQUE" localSheetId="10">#REF!</definedName>
    <definedName name="P_Z_1_N_COLONNE_CT_RAISONNABLE_MT_HT_3_SPECIFIQUE">#REF!</definedName>
    <definedName name="P_Z_1_N_COLONNE_CT_RAISONNABLE_MT_HT_3_STANDARD" localSheetId="5">#REF!</definedName>
    <definedName name="P_Z_1_N_COLONNE_CT_RAISONNABLE_MT_HT_3_STANDARD" localSheetId="10">#REF!</definedName>
    <definedName name="P_Z_1_N_COLONNE_CT_RAISONNABLE_MT_HT_3_STANDARD">#REF!</definedName>
    <definedName name="P_Z_1_N_COLONNE_CT_RAISONNABLE_MT_TVA_2_INDICATION" localSheetId="5">#REF!</definedName>
    <definedName name="P_Z_1_N_COLONNE_CT_RAISONNABLE_MT_TVA_2_INDICATION" localSheetId="10">#REF!</definedName>
    <definedName name="P_Z_1_N_COLONNE_CT_RAISONNABLE_MT_TVA_2_INDICATION">#REF!</definedName>
    <definedName name="P_Z_1_N_COLONNE_CT_RAISONNABLE_MT_TVA_2_INDICATION_STANDARD" localSheetId="5">#REF!</definedName>
    <definedName name="P_Z_1_N_COLONNE_CT_RAISONNABLE_MT_TVA_2_INDICATION_STANDARD" localSheetId="10">#REF!</definedName>
    <definedName name="P_Z_1_N_COLONNE_CT_RAISONNABLE_MT_TVA_2_INDICATION_STANDARD">#REF!</definedName>
    <definedName name="P_Z_1_N_COLONNE_CT_RAISONNABLE_MT_TVA_2_SPECIFIQUE" localSheetId="5">#REF!</definedName>
    <definedName name="P_Z_1_N_COLONNE_CT_RAISONNABLE_MT_TVA_2_SPECIFIQUE" localSheetId="10">#REF!</definedName>
    <definedName name="P_Z_1_N_COLONNE_CT_RAISONNABLE_MT_TVA_2_SPECIFIQUE">#REF!</definedName>
    <definedName name="P_Z_1_N_COLONNE_CT_RAISONNABLE_MT_TVA_2_STANDARD" localSheetId="5">#REF!</definedName>
    <definedName name="P_Z_1_N_COLONNE_CT_RAISONNABLE_MT_TVA_2_STANDARD" localSheetId="10">#REF!</definedName>
    <definedName name="P_Z_1_N_COLONNE_CT_RAISONNABLE_MT_TVA_2_STANDARD">#REF!</definedName>
    <definedName name="P_Z_1_N_COLONNE_CT_RAISONNABLE_MT_TVA_3_INDICATION" localSheetId="5">#REF!</definedName>
    <definedName name="P_Z_1_N_COLONNE_CT_RAISONNABLE_MT_TVA_3_INDICATION" localSheetId="10">#REF!</definedName>
    <definedName name="P_Z_1_N_COLONNE_CT_RAISONNABLE_MT_TVA_3_INDICATION">#REF!</definedName>
    <definedName name="P_Z_1_N_COLONNE_CT_RAISONNABLE_MT_TVA_3_INDICATION_STANDARD" localSheetId="5">#REF!</definedName>
    <definedName name="P_Z_1_N_COLONNE_CT_RAISONNABLE_MT_TVA_3_INDICATION_STANDARD" localSheetId="10">#REF!</definedName>
    <definedName name="P_Z_1_N_COLONNE_CT_RAISONNABLE_MT_TVA_3_INDICATION_STANDARD">#REF!</definedName>
    <definedName name="P_Z_1_N_COLONNE_CT_RAISONNABLE_MT_TVA_3_SPECIFIQUE" localSheetId="5">#REF!</definedName>
    <definedName name="P_Z_1_N_COLONNE_CT_RAISONNABLE_MT_TVA_3_SPECIFIQUE" localSheetId="10">#REF!</definedName>
    <definedName name="P_Z_1_N_COLONNE_CT_RAISONNABLE_MT_TVA_3_SPECIFIQUE">#REF!</definedName>
    <definedName name="P_Z_1_N_COLONNE_CT_RAISONNABLE_MT_TVA_3_STANDARD" localSheetId="5">#REF!</definedName>
    <definedName name="P_Z_1_N_COLONNE_CT_RAISONNABLE_MT_TVA_3_STANDARD" localSheetId="10">#REF!</definedName>
    <definedName name="P_Z_1_N_COLONNE_CT_RAISONNABLE_MT_TVA_3_STANDARD">#REF!</definedName>
    <definedName name="P_Z_1_N_COLONNE_DESCRIPTION_INDICATION" localSheetId="5">#REF!</definedName>
    <definedName name="P_Z_1_N_COLONNE_DESCRIPTION_INDICATION" localSheetId="10">#REF!</definedName>
    <definedName name="P_Z_1_N_COLONNE_DESCRIPTION_INDICATION">#REF!</definedName>
    <definedName name="P_Z_1_N_COLONNE_DESCRIPTION_INDICATION_STANDARD" localSheetId="5">#REF!</definedName>
    <definedName name="P_Z_1_N_COLONNE_DESCRIPTION_INDICATION_STANDARD" localSheetId="10">#REF!</definedName>
    <definedName name="P_Z_1_N_COLONNE_DESCRIPTION_INDICATION_STANDARD">#REF!</definedName>
    <definedName name="P_Z_1_N_COLONNE_DESCRIPTION_SPECIFIQUE" localSheetId="5">#REF!</definedName>
    <definedName name="P_Z_1_N_COLONNE_DESCRIPTION_SPECIFIQUE" localSheetId="10">#REF!</definedName>
    <definedName name="P_Z_1_N_COLONNE_DESCRIPTION_SPECIFIQUE">#REF!</definedName>
    <definedName name="P_Z_1_N_COLONNE_DESCRIPTION_STANDARD" localSheetId="5">#REF!</definedName>
    <definedName name="P_Z_1_N_COLONNE_DESCRIPTION_STANDARD" localSheetId="10">#REF!</definedName>
    <definedName name="P_Z_1_N_COLONNE_DESCRIPTION_STANDARD">#REF!</definedName>
    <definedName name="P_Z_1_N_COLONNE_FOURNISSEUR_INDICATION" localSheetId="5">#REF!</definedName>
    <definedName name="P_Z_1_N_COLONNE_FOURNISSEUR_INDICATION" localSheetId="10">#REF!</definedName>
    <definedName name="P_Z_1_N_COLONNE_FOURNISSEUR_INDICATION">#REF!</definedName>
    <definedName name="P_Z_1_N_COLONNE_FOURNISSEUR_INDICATION_STANDARD" localSheetId="5">#REF!</definedName>
    <definedName name="P_Z_1_N_COLONNE_FOURNISSEUR_INDICATION_STANDARD" localSheetId="10">#REF!</definedName>
    <definedName name="P_Z_1_N_COLONNE_FOURNISSEUR_INDICATION_STANDARD">#REF!</definedName>
    <definedName name="P_Z_1_N_COLONNE_FOURNISSEUR_SPECIFIQUE" localSheetId="5">#REF!</definedName>
    <definedName name="P_Z_1_N_COLONNE_FOURNISSEUR_SPECIFIQUE" localSheetId="10">#REF!</definedName>
    <definedName name="P_Z_1_N_COLONNE_FOURNISSEUR_SPECIFIQUE">#REF!</definedName>
    <definedName name="P_Z_1_N_COLONNE_FOURNISSEUR_STANDARD" localSheetId="5">#REF!</definedName>
    <definedName name="P_Z_1_N_COLONNE_FOURNISSEUR_STANDARD" localSheetId="10">#REF!</definedName>
    <definedName name="P_Z_1_N_COLONNE_FOURNISSEUR_STANDARD">#REF!</definedName>
    <definedName name="P_Z_1_N_COLONNE_JUSTIFICATIF_INDICATION" localSheetId="5">#REF!</definedName>
    <definedName name="P_Z_1_N_COLONNE_JUSTIFICATIF_INDICATION" localSheetId="10">#REF!</definedName>
    <definedName name="P_Z_1_N_COLONNE_JUSTIFICATIF_INDICATION">#REF!</definedName>
    <definedName name="P_Z_1_N_COLONNE_JUSTIFICATIF_INDICATION_STANDARD" localSheetId="5">#REF!</definedName>
    <definedName name="P_Z_1_N_COLONNE_JUSTIFICATIF_INDICATION_STANDARD" localSheetId="10">#REF!</definedName>
    <definedName name="P_Z_1_N_COLONNE_JUSTIFICATIF_INDICATION_STANDARD">#REF!</definedName>
    <definedName name="P_Z_1_N_COLONNE_JUSTIFICATIF_SPECIFIQUE" localSheetId="5">#REF!</definedName>
    <definedName name="P_Z_1_N_COLONNE_JUSTIFICATIF_SPECIFIQUE" localSheetId="10">#REF!</definedName>
    <definedName name="P_Z_1_N_COLONNE_JUSTIFICATIF_SPECIFIQUE">#REF!</definedName>
    <definedName name="P_Z_1_N_COLONNE_JUSTIFICATIF_STANDARD" localSheetId="5">#REF!</definedName>
    <definedName name="P_Z_1_N_COLONNE_JUSTIFICATIF_STANDARD" localSheetId="10">#REF!</definedName>
    <definedName name="P_Z_1_N_COLONNE_JUSTIFICATIF_STANDARD">#REF!</definedName>
    <definedName name="P_Z_1_N_COLONNE_MOTIFS_INELIGIBILITE_LIBELLE_DEFAUT" localSheetId="5">#REF!</definedName>
    <definedName name="P_Z_1_N_COLONNE_MOTIFS_INELIGIBILITE_LIBELLE_DEFAUT" localSheetId="10">#REF!</definedName>
    <definedName name="P_Z_1_N_COLONNE_MOTIFS_INELIGIBILITE_LIBELLE_DEFAUT">#REF!</definedName>
    <definedName name="P_Z_1_N_COLONNE_MOTIFS_INELIGIBILITE_LIBELLE_STANDARD" localSheetId="5">#REF!</definedName>
    <definedName name="P_Z_1_N_COLONNE_MOTIFS_INELIGIBILITE_LIBELLE_STANDARD" localSheetId="10">#REF!</definedName>
    <definedName name="P_Z_1_N_COLONNE_MOTIFS_INELIGIBILITE_LIBELLE_STANDARD">#REF!</definedName>
    <definedName name="P_Z_1_N_COLONNE_MT_ELIGIBLE_LIBELLE_DEFAUT" localSheetId="5">#REF!</definedName>
    <definedName name="P_Z_1_N_COLONNE_MT_ELIGIBLE_LIBELLE_DEFAUT" localSheetId="10">#REF!</definedName>
    <definedName name="P_Z_1_N_COLONNE_MT_ELIGIBLE_LIBELLE_DEFAUT">#REF!</definedName>
    <definedName name="P_Z_1_N_COLONNE_MT_ELIGIBLE_LIBELLE_STANDARD" localSheetId="5">#REF!</definedName>
    <definedName name="P_Z_1_N_COLONNE_MT_ELIGIBLE_LIBELLE_STANDARD" localSheetId="10">#REF!</definedName>
    <definedName name="P_Z_1_N_COLONNE_MT_ELIGIBLE_LIBELLE_STANDARD">#REF!</definedName>
    <definedName name="P_Z_1_N_COLONNE_MT_INELIGIBLE_LIBELLE_DEFAUT" localSheetId="5">#REF!</definedName>
    <definedName name="P_Z_1_N_COLONNE_MT_INELIGIBLE_LIBELLE_DEFAUT" localSheetId="10">#REF!</definedName>
    <definedName name="P_Z_1_N_COLONNE_MT_INELIGIBLE_LIBELLE_DEFAUT">#REF!</definedName>
    <definedName name="P_Z_1_N_COLONNE_MT_INELIGIBLE_LIBELLE_STANDARD" localSheetId="5">#REF!</definedName>
    <definedName name="P_Z_1_N_COLONNE_MT_INELIGIBLE_LIBELLE_STANDARD" localSheetId="10">#REF!</definedName>
    <definedName name="P_Z_1_N_COLONNE_MT_INELIGIBLE_LIBELLE_STANDARD">#REF!</definedName>
    <definedName name="P_Z_1_N_COLONNE_MT_MAX_LIBELLE_DEFAUT" localSheetId="5">#REF!</definedName>
    <definedName name="P_Z_1_N_COLONNE_MT_MAX_LIBELLE_DEFAUT" localSheetId="10">#REF!</definedName>
    <definedName name="P_Z_1_N_COLONNE_MT_MAX_LIBELLE_DEFAUT">#REF!</definedName>
    <definedName name="P_Z_1_N_COLONNE_MT_MAX_LIBELLE_STANDARD" localSheetId="5">#REF!</definedName>
    <definedName name="P_Z_1_N_COLONNE_MT_MAX_LIBELLE_STANDARD" localSheetId="10">#REF!</definedName>
    <definedName name="P_Z_1_N_COLONNE_MT_MAX_LIBELLE_STANDARD">#REF!</definedName>
    <definedName name="P_Z_1_N_COLONNE_MT_PRESENTE_HT_INDICATION" localSheetId="5">#REF!</definedName>
    <definedName name="P_Z_1_N_COLONNE_MT_PRESENTE_HT_INDICATION" localSheetId="10">#REF!</definedName>
    <definedName name="P_Z_1_N_COLONNE_MT_PRESENTE_HT_INDICATION">#REF!</definedName>
    <definedName name="P_Z_1_N_COLONNE_MT_PRESENTE_HT_INDICATION_STANDARD" localSheetId="5">#REF!</definedName>
    <definedName name="P_Z_1_N_COLONNE_MT_PRESENTE_HT_INDICATION_STANDARD" localSheetId="10">#REF!</definedName>
    <definedName name="P_Z_1_N_COLONNE_MT_PRESENTE_HT_INDICATION_STANDARD">#REF!</definedName>
    <definedName name="P_Z_1_N_COLONNE_MT_PRESENTE_HT_SPECIFIQUE" localSheetId="5">#REF!</definedName>
    <definedName name="P_Z_1_N_COLONNE_MT_PRESENTE_HT_SPECIFIQUE" localSheetId="10">#REF!</definedName>
    <definedName name="P_Z_1_N_COLONNE_MT_PRESENTE_HT_SPECIFIQUE">#REF!</definedName>
    <definedName name="P_Z_1_N_COLONNE_MT_PRESENTE_HT_STANDARD" localSheetId="5">#REF!</definedName>
    <definedName name="P_Z_1_N_COLONNE_MT_PRESENTE_HT_STANDARD" localSheetId="10">#REF!</definedName>
    <definedName name="P_Z_1_N_COLONNE_MT_PRESENTE_HT_STANDARD">#REF!</definedName>
    <definedName name="P_Z_1_N_COLONNE_MT_PRESENTE_TVA_INDICATION" localSheetId="5">#REF!</definedName>
    <definedName name="P_Z_1_N_COLONNE_MT_PRESENTE_TVA_INDICATION" localSheetId="10">#REF!</definedName>
    <definedName name="P_Z_1_N_COLONNE_MT_PRESENTE_TVA_INDICATION">#REF!</definedName>
    <definedName name="P_Z_1_N_COLONNE_MT_PRESENTE_TVA_INDICATION_STANDARD" localSheetId="5">#REF!</definedName>
    <definedName name="P_Z_1_N_COLONNE_MT_PRESENTE_TVA_INDICATION_STANDARD" localSheetId="10">#REF!</definedName>
    <definedName name="P_Z_1_N_COLONNE_MT_PRESENTE_TVA_INDICATION_STANDARD">#REF!</definedName>
    <definedName name="P_Z_1_N_COLONNE_MT_PRESENTE_TVA_SPECIFIQUE" localSheetId="5">#REF!</definedName>
    <definedName name="P_Z_1_N_COLONNE_MT_PRESENTE_TVA_SPECIFIQUE" localSheetId="10">#REF!</definedName>
    <definedName name="P_Z_1_N_COLONNE_MT_PRESENTE_TVA_SPECIFIQUE">#REF!</definedName>
    <definedName name="P_Z_1_N_COLONNE_MT_PRESENTE_TVA_STANDARD" localSheetId="5">#REF!</definedName>
    <definedName name="P_Z_1_N_COLONNE_MT_PRESENTE_TVA_STANDARD" localSheetId="10">#REF!</definedName>
    <definedName name="P_Z_1_N_COLONNE_MT_PRESENTE_TVA_STANDARD">#REF!</definedName>
    <definedName name="P_Z_1_N_COLONNE_MT_RAISONNABLE_DEFAUT" localSheetId="5">#REF!</definedName>
    <definedName name="P_Z_1_N_COLONNE_MT_RAISONNABLE_DEFAUT" localSheetId="10">#REF!</definedName>
    <definedName name="P_Z_1_N_COLONNE_MT_RAISONNABLE_DEFAUT">#REF!</definedName>
    <definedName name="P_Z_1_N_COLONNE_MT_RAISONNABLE_STANDARD" localSheetId="5">#REF!</definedName>
    <definedName name="P_Z_1_N_COLONNE_MT_RAISONNABLE_STANDARD" localSheetId="10">#REF!</definedName>
    <definedName name="P_Z_1_N_COLONNE_MT_RAISONNABLE_STANDARD">#REF!</definedName>
    <definedName name="P_Z_1_N_COLONNE_POSTE_INDICATION" localSheetId="5">#REF!</definedName>
    <definedName name="P_Z_1_N_COLONNE_POSTE_INDICATION" localSheetId="10">#REF!</definedName>
    <definedName name="P_Z_1_N_COLONNE_POSTE_INDICATION">#REF!</definedName>
    <definedName name="P_Z_1_N_COLONNE_POSTE_INDICATION_STANDARD" localSheetId="5">#REF!</definedName>
    <definedName name="P_Z_1_N_COLONNE_POSTE_INDICATION_STANDARD" localSheetId="10">#REF!</definedName>
    <definedName name="P_Z_1_N_COLONNE_POSTE_INDICATION_STANDARD">#REF!</definedName>
    <definedName name="P_Z_1_N_COLONNE_POSTE_SPECIFIQUE" localSheetId="5">#REF!</definedName>
    <definedName name="P_Z_1_N_COLONNE_POSTE_SPECIFIQUE" localSheetId="10">#REF!</definedName>
    <definedName name="P_Z_1_N_COLONNE_POSTE_SPECIFIQUE">#REF!</definedName>
    <definedName name="P_Z_1_N_COLONNE_POSTE_STANDARD" localSheetId="5">#REF!</definedName>
    <definedName name="P_Z_1_N_COLONNE_POSTE_STANDARD" localSheetId="10">#REF!</definedName>
    <definedName name="P_Z_1_N_COLONNE_POSTE_STANDARD">#REF!</definedName>
    <definedName name="P_Z_1_N_COLONNE_QUANTITE_INDICATION" localSheetId="5">#REF!</definedName>
    <definedName name="P_Z_1_N_COLONNE_QUANTITE_INDICATION" localSheetId="10">#REF!</definedName>
    <definedName name="P_Z_1_N_COLONNE_QUANTITE_INDICATION">#REF!</definedName>
    <definedName name="P_Z_1_N_COLONNE_QUANTITE_INDICATION_STANDARD" localSheetId="5">#REF!</definedName>
    <definedName name="P_Z_1_N_COLONNE_QUANTITE_INDICATION_STANDARD" localSheetId="10">#REF!</definedName>
    <definedName name="P_Z_1_N_COLONNE_QUANTITE_INDICATION_STANDARD">#REF!</definedName>
    <definedName name="P_Z_1_N_COLONNE_QUANTITE_SPECIFIQUE" localSheetId="5">#REF!</definedName>
    <definedName name="P_Z_1_N_COLONNE_QUANTITE_SPECIFIQUE" localSheetId="10">#REF!</definedName>
    <definedName name="P_Z_1_N_COLONNE_QUANTITE_SPECIFIQUE">#REF!</definedName>
    <definedName name="P_Z_1_N_COLONNE_QUANTITE_STANDARD" localSheetId="5">#REF!</definedName>
    <definedName name="P_Z_1_N_COLONNE_QUANTITE_STANDARD" localSheetId="10">#REF!</definedName>
    <definedName name="P_Z_1_N_COLONNE_QUANTITE_STANDARD">#REF!</definedName>
    <definedName name="P_Z_1_N_COLONNE_SOUS_OPERATION_INDICATION" localSheetId="5">#REF!</definedName>
    <definedName name="P_Z_1_N_COLONNE_SOUS_OPERATION_INDICATION" localSheetId="10">#REF!</definedName>
    <definedName name="P_Z_1_N_COLONNE_SOUS_OPERATION_INDICATION">#REF!</definedName>
    <definedName name="P_Z_1_N_COLONNE_SOUS_OPERATION_INDICATION_STANDARD" localSheetId="5">#REF!</definedName>
    <definedName name="P_Z_1_N_COLONNE_SOUS_OPERATION_INDICATION_STANDARD" localSheetId="10">#REF!</definedName>
    <definedName name="P_Z_1_N_COLONNE_SOUS_OPERATION_INDICATION_STANDARD">#REF!</definedName>
    <definedName name="P_Z_1_N_COLONNE_SOUS_OPERATION_SPECIFIQUE" localSheetId="5">#REF!</definedName>
    <definedName name="P_Z_1_N_COLONNE_SOUS_OPERATION_SPECIFIQUE" localSheetId="10">#REF!</definedName>
    <definedName name="P_Z_1_N_COLONNE_SOUS_OPERATION_SPECIFIQUE">#REF!</definedName>
    <definedName name="P_Z_1_N_COLONNE_SOUS_OPERATION_STANDARD" localSheetId="5">#REF!</definedName>
    <definedName name="P_Z_1_N_COLONNE_SOUS_OPERATION_STANDARD" localSheetId="10">#REF!</definedName>
    <definedName name="P_Z_1_N_COLONNE_SOUS_OPERATION_STANDARD">#REF!</definedName>
    <definedName name="P_Z_1_N_COLONNE_UNITE_INDICATION" localSheetId="5">#REF!</definedName>
    <definedName name="P_Z_1_N_COLONNE_UNITE_INDICATION" localSheetId="10">#REF!</definedName>
    <definedName name="P_Z_1_N_COLONNE_UNITE_INDICATION">#REF!</definedName>
    <definedName name="P_Z_1_N_COLONNE_UNITE_INDICATION_STANDARD" localSheetId="5">#REF!</definedName>
    <definedName name="P_Z_1_N_COLONNE_UNITE_INDICATION_STANDARD" localSheetId="10">#REF!</definedName>
    <definedName name="P_Z_1_N_COLONNE_UNITE_INDICATION_STANDARD">#REF!</definedName>
    <definedName name="P_Z_1_N_COLONNE_UNITE_SPECIFIQUE" localSheetId="5">#REF!</definedName>
    <definedName name="P_Z_1_N_COLONNE_UNITE_SPECIFIQUE" localSheetId="10">#REF!</definedName>
    <definedName name="P_Z_1_N_COLONNE_UNITE_SPECIFIQUE">#REF!</definedName>
    <definedName name="P_Z_1_N_COLONNE_UNITE_STANDARD" localSheetId="5">#REF!</definedName>
    <definedName name="P_Z_1_N_COLONNE_UNITE_STANDARD" localSheetId="10">#REF!</definedName>
    <definedName name="P_Z_1_N_COLONNE_UNITE_STANDARD">#REF!</definedName>
    <definedName name="P_Z_1_N_CONSIGNE_DEPENSES_DEVIS" localSheetId="5">#REF!</definedName>
    <definedName name="P_Z_1_N_CONSIGNE_DEPENSES_DEVIS" localSheetId="10">#REF!</definedName>
    <definedName name="P_Z_1_N_CONSIGNE_DEPENSES_DEVIS">#REF!</definedName>
    <definedName name="P_Z_1_N_EXEMPLE_COMMENTAIRE" localSheetId="5">#REF!</definedName>
    <definedName name="P_Z_1_N_EXEMPLE_COMMENTAIRE" localSheetId="10">#REF!</definedName>
    <definedName name="P_Z_1_N_EXEMPLE_COMMENTAIRE">#REF!</definedName>
    <definedName name="P_Z_1_N_EXEMPLE_CT_RAISONNABLE_FOURNISSEUR_2" localSheetId="5">#REF!</definedName>
    <definedName name="P_Z_1_N_EXEMPLE_CT_RAISONNABLE_FOURNISSEUR_2" localSheetId="10">#REF!</definedName>
    <definedName name="P_Z_1_N_EXEMPLE_CT_RAISONNABLE_FOURNISSEUR_2">#REF!</definedName>
    <definedName name="P_Z_1_N_EXEMPLE_CT_RAISONNABLE_FOURNISSEUR_3" localSheetId="5">#REF!</definedName>
    <definedName name="P_Z_1_N_EXEMPLE_CT_RAISONNABLE_FOURNISSEUR_3" localSheetId="10">#REF!</definedName>
    <definedName name="P_Z_1_N_EXEMPLE_CT_RAISONNABLE_FOURNISSEUR_3">#REF!</definedName>
    <definedName name="P_Z_1_N_EXEMPLE_CT_RAISONNABLE_JUSTIFICATIF_2" localSheetId="5">#REF!</definedName>
    <definedName name="P_Z_1_N_EXEMPLE_CT_RAISONNABLE_JUSTIFICATIF_2" localSheetId="10">#REF!</definedName>
    <definedName name="P_Z_1_N_EXEMPLE_CT_RAISONNABLE_JUSTIFICATIF_2">#REF!</definedName>
    <definedName name="P_Z_1_N_EXEMPLE_CT_RAISONNABLE_JUSTIFICATIF_3" localSheetId="5">#REF!</definedName>
    <definedName name="P_Z_1_N_EXEMPLE_CT_RAISONNABLE_JUSTIFICATIF_3" localSheetId="10">#REF!</definedName>
    <definedName name="P_Z_1_N_EXEMPLE_CT_RAISONNABLE_JUSTIFICATIF_3">#REF!</definedName>
    <definedName name="P_Z_1_N_EXEMPLE_CT_RAISONNABLE_MARCHE" localSheetId="5">#REF!</definedName>
    <definedName name="P_Z_1_N_EXEMPLE_CT_RAISONNABLE_MARCHE" localSheetId="10">#REF!</definedName>
    <definedName name="P_Z_1_N_EXEMPLE_CT_RAISONNABLE_MARCHE">#REF!</definedName>
    <definedName name="P_Z_1_N_EXEMPLE_CT_RAISONNABLE_MT_HT_2" localSheetId="5">#REF!</definedName>
    <definedName name="P_Z_1_N_EXEMPLE_CT_RAISONNABLE_MT_HT_2" localSheetId="10">#REF!</definedName>
    <definedName name="P_Z_1_N_EXEMPLE_CT_RAISONNABLE_MT_HT_2">#REF!</definedName>
    <definedName name="P_Z_1_N_EXEMPLE_CT_RAISONNABLE_MT_HT_3" localSheetId="5">#REF!</definedName>
    <definedName name="P_Z_1_N_EXEMPLE_CT_RAISONNABLE_MT_HT_3" localSheetId="10">#REF!</definedName>
    <definedName name="P_Z_1_N_EXEMPLE_CT_RAISONNABLE_MT_HT_3">#REF!</definedName>
    <definedName name="P_Z_1_N_EXEMPLE_CT_RAISONNABLE_MT_TVA_2" localSheetId="5">#REF!</definedName>
    <definedName name="P_Z_1_N_EXEMPLE_CT_RAISONNABLE_MT_TVA_2" localSheetId="10">#REF!</definedName>
    <definedName name="P_Z_1_N_EXEMPLE_CT_RAISONNABLE_MT_TVA_2">#REF!</definedName>
    <definedName name="P_Z_1_N_EXEMPLE_CT_RAISONNABLE_MT_TVA_3" localSheetId="5">#REF!</definedName>
    <definedName name="P_Z_1_N_EXEMPLE_CT_RAISONNABLE_MT_TVA_3" localSheetId="10">#REF!</definedName>
    <definedName name="P_Z_1_N_EXEMPLE_CT_RAISONNABLE_MT_TVA_3">#REF!</definedName>
    <definedName name="P_Z_1_N_EXEMPLE_DESCRIPTION" localSheetId="5">#REF!</definedName>
    <definedName name="P_Z_1_N_EXEMPLE_DESCRIPTION" localSheetId="10">#REF!</definedName>
    <definedName name="P_Z_1_N_EXEMPLE_DESCRIPTION">#REF!</definedName>
    <definedName name="P_Z_1_N_EXEMPLE_FOURNISSEUR" localSheetId="5">#REF!</definedName>
    <definedName name="P_Z_1_N_EXEMPLE_FOURNISSEUR" localSheetId="10">#REF!</definedName>
    <definedName name="P_Z_1_N_EXEMPLE_FOURNISSEUR">#REF!</definedName>
    <definedName name="P_Z_1_N_EXEMPLE_JUSTIFICATIF" localSheetId="5">#REF!</definedName>
    <definedName name="P_Z_1_N_EXEMPLE_JUSTIFICATIF" localSheetId="10">#REF!</definedName>
    <definedName name="P_Z_1_N_EXEMPLE_JUSTIFICATIF">#REF!</definedName>
    <definedName name="P_Z_1_N_EXEMPLE_MT_PRESENTE_HT" localSheetId="5">#REF!</definedName>
    <definedName name="P_Z_1_N_EXEMPLE_MT_PRESENTE_HT" localSheetId="10">#REF!</definedName>
    <definedName name="P_Z_1_N_EXEMPLE_MT_PRESENTE_HT">#REF!</definedName>
    <definedName name="P_Z_1_N_EXEMPLE_MT_PRESENTE_TVA" localSheetId="5">#REF!</definedName>
    <definedName name="P_Z_1_N_EXEMPLE_MT_PRESENTE_TVA" localSheetId="10">#REF!</definedName>
    <definedName name="P_Z_1_N_EXEMPLE_MT_PRESENTE_TVA">#REF!</definedName>
    <definedName name="P_Z_1_N_EXEMPLE_POSTE" localSheetId="5">#REF!</definedName>
    <definedName name="P_Z_1_N_EXEMPLE_POSTE" localSheetId="10">#REF!</definedName>
    <definedName name="P_Z_1_N_EXEMPLE_POSTE">#REF!</definedName>
    <definedName name="P_Z_1_N_EXEMPLE_QUANTITE" localSheetId="5">#REF!</definedName>
    <definedName name="P_Z_1_N_EXEMPLE_QUANTITE" localSheetId="10">#REF!</definedName>
    <definedName name="P_Z_1_N_EXEMPLE_QUANTITE">#REF!</definedName>
    <definedName name="P_Z_1_N_EXEMPLE_SOUS_OPERATION" localSheetId="5">#REF!</definedName>
    <definedName name="P_Z_1_N_EXEMPLE_SOUS_OPERATION" localSheetId="10">#REF!</definedName>
    <definedName name="P_Z_1_N_EXEMPLE_SOUS_OPERATION">#REF!</definedName>
    <definedName name="P_Z_1_N_EXEMPLE_UNITE" localSheetId="5">#REF!</definedName>
    <definedName name="P_Z_1_N_EXEMPLE_UNITE" localSheetId="10">#REF!</definedName>
    <definedName name="P_Z_1_N_EXEMPLE_UNITE">#REF!</definedName>
    <definedName name="P_Z_1_N_INTITULE_DEPENSES_DEVIS_DEFAUT" localSheetId="5">#REF!</definedName>
    <definedName name="P_Z_1_N_INTITULE_DEPENSES_DEVIS_DEFAUT" localSheetId="10">#REF!</definedName>
    <definedName name="P_Z_1_N_INTITULE_DEPENSES_DEVIS_DEFAUT">#REF!</definedName>
    <definedName name="P_Z_1_N_INTITULE_DEPENSES_DEVIS_STANDARD" localSheetId="5">#REF!</definedName>
    <definedName name="P_Z_1_N_INTITULE_DEPENSES_DEVIS_STANDARD" localSheetId="10">#REF!</definedName>
    <definedName name="P_Z_1_N_INTITULE_DEPENSES_DEVIS_STANDARD">#REF!</definedName>
    <definedName name="P_Z_1_R_LIBELLES_DESCRIPTIONS" localSheetId="5">#REF!</definedName>
    <definedName name="P_Z_1_R_LIBELLES_DESCRIPTIONS" localSheetId="10">#REF!</definedName>
    <definedName name="P_Z_1_R_LIBELLES_DESCRIPTIONS">#REF!</definedName>
    <definedName name="P_Z_1_R_LIBELLES_DESCRIPTIONS_1" localSheetId="5">#REF!</definedName>
    <definedName name="P_Z_1_R_LIBELLES_DESCRIPTIONS_1" localSheetId="10">#REF!</definedName>
    <definedName name="P_Z_1_R_LIBELLES_DESCRIPTIONS_1">#REF!</definedName>
    <definedName name="P_Z_1_R_LIBELLES_DESCRIPTIONS_10" localSheetId="5">#REF!</definedName>
    <definedName name="P_Z_1_R_LIBELLES_DESCRIPTIONS_10" localSheetId="10">#REF!</definedName>
    <definedName name="P_Z_1_R_LIBELLES_DESCRIPTIONS_10">#REF!</definedName>
    <definedName name="P_Z_1_R_LIBELLES_DESCRIPTIONS_11" localSheetId="5">#REF!</definedName>
    <definedName name="P_Z_1_R_LIBELLES_DESCRIPTIONS_11" localSheetId="10">#REF!</definedName>
    <definedName name="P_Z_1_R_LIBELLES_DESCRIPTIONS_11">#REF!</definedName>
    <definedName name="P_Z_1_R_LIBELLES_DESCRIPTIONS_12" localSheetId="5">#REF!</definedName>
    <definedName name="P_Z_1_R_LIBELLES_DESCRIPTIONS_12" localSheetId="10">#REF!</definedName>
    <definedName name="P_Z_1_R_LIBELLES_DESCRIPTIONS_12">#REF!</definedName>
    <definedName name="P_Z_1_R_LIBELLES_DESCRIPTIONS_13" localSheetId="5">#REF!</definedName>
    <definedName name="P_Z_1_R_LIBELLES_DESCRIPTIONS_13" localSheetId="10">#REF!</definedName>
    <definedName name="P_Z_1_R_LIBELLES_DESCRIPTIONS_13">#REF!</definedName>
    <definedName name="P_Z_1_R_LIBELLES_DESCRIPTIONS_14" localSheetId="5">#REF!</definedName>
    <definedName name="P_Z_1_R_LIBELLES_DESCRIPTIONS_14" localSheetId="10">#REF!</definedName>
    <definedName name="P_Z_1_R_LIBELLES_DESCRIPTIONS_14">#REF!</definedName>
    <definedName name="P_Z_1_R_LIBELLES_DESCRIPTIONS_15" localSheetId="5">#REF!</definedName>
    <definedName name="P_Z_1_R_LIBELLES_DESCRIPTIONS_15" localSheetId="10">#REF!</definedName>
    <definedName name="P_Z_1_R_LIBELLES_DESCRIPTIONS_15">#REF!</definedName>
    <definedName name="P_Z_1_R_LIBELLES_DESCRIPTIONS_16" localSheetId="5">#REF!</definedName>
    <definedName name="P_Z_1_R_LIBELLES_DESCRIPTIONS_16" localSheetId="10">#REF!</definedName>
    <definedName name="P_Z_1_R_LIBELLES_DESCRIPTIONS_16">#REF!</definedName>
    <definedName name="P_Z_1_R_LIBELLES_DESCRIPTIONS_17" localSheetId="5">#REF!</definedName>
    <definedName name="P_Z_1_R_LIBELLES_DESCRIPTIONS_17" localSheetId="10">#REF!</definedName>
    <definedName name="P_Z_1_R_LIBELLES_DESCRIPTIONS_17">#REF!</definedName>
    <definedName name="P_Z_1_R_LIBELLES_DESCRIPTIONS_18" localSheetId="5">#REF!</definedName>
    <definedName name="P_Z_1_R_LIBELLES_DESCRIPTIONS_18" localSheetId="10">#REF!</definedName>
    <definedName name="P_Z_1_R_LIBELLES_DESCRIPTIONS_18">#REF!</definedName>
    <definedName name="P_Z_1_R_LIBELLES_DESCRIPTIONS_19" localSheetId="5">#REF!</definedName>
    <definedName name="P_Z_1_R_LIBELLES_DESCRIPTIONS_19" localSheetId="10">#REF!</definedName>
    <definedName name="P_Z_1_R_LIBELLES_DESCRIPTIONS_19">#REF!</definedName>
    <definedName name="P_Z_1_R_LIBELLES_DESCRIPTIONS_2" localSheetId="5">#REF!</definedName>
    <definedName name="P_Z_1_R_LIBELLES_DESCRIPTIONS_2" localSheetId="10">#REF!</definedName>
    <definedName name="P_Z_1_R_LIBELLES_DESCRIPTIONS_2">#REF!</definedName>
    <definedName name="P_Z_1_R_LIBELLES_DESCRIPTIONS_20" localSheetId="5">#REF!</definedName>
    <definedName name="P_Z_1_R_LIBELLES_DESCRIPTIONS_20" localSheetId="10">#REF!</definedName>
    <definedName name="P_Z_1_R_LIBELLES_DESCRIPTIONS_20">#REF!</definedName>
    <definedName name="P_Z_1_R_LIBELLES_DESCRIPTIONS_3" localSheetId="5">#REF!</definedName>
    <definedName name="P_Z_1_R_LIBELLES_DESCRIPTIONS_3" localSheetId="10">#REF!</definedName>
    <definedName name="P_Z_1_R_LIBELLES_DESCRIPTIONS_3">#REF!</definedName>
    <definedName name="P_Z_1_R_LIBELLES_DESCRIPTIONS_4" localSheetId="5">#REF!</definedName>
    <definedName name="P_Z_1_R_LIBELLES_DESCRIPTIONS_4" localSheetId="10">#REF!</definedName>
    <definedName name="P_Z_1_R_LIBELLES_DESCRIPTIONS_4">#REF!</definedName>
    <definedName name="P_Z_1_R_LIBELLES_DESCRIPTIONS_5" localSheetId="5">#REF!</definedName>
    <definedName name="P_Z_1_R_LIBELLES_DESCRIPTIONS_5" localSheetId="10">#REF!</definedName>
    <definedName name="P_Z_1_R_LIBELLES_DESCRIPTIONS_5">#REF!</definedName>
    <definedName name="P_Z_1_R_LIBELLES_DESCRIPTIONS_6" localSheetId="5">#REF!</definedName>
    <definedName name="P_Z_1_R_LIBELLES_DESCRIPTIONS_6" localSheetId="10">#REF!</definedName>
    <definedName name="P_Z_1_R_LIBELLES_DESCRIPTIONS_6">#REF!</definedName>
    <definedName name="P_Z_1_R_LIBELLES_DESCRIPTIONS_7" localSheetId="5">#REF!</definedName>
    <definedName name="P_Z_1_R_LIBELLES_DESCRIPTIONS_7" localSheetId="10">#REF!</definedName>
    <definedName name="P_Z_1_R_LIBELLES_DESCRIPTIONS_7">#REF!</definedName>
    <definedName name="P_Z_1_R_LIBELLES_DESCRIPTIONS_8" localSheetId="5">#REF!</definedName>
    <definedName name="P_Z_1_R_LIBELLES_DESCRIPTIONS_8" localSheetId="10">#REF!</definedName>
    <definedName name="P_Z_1_R_LIBELLES_DESCRIPTIONS_8">#REF!</definedName>
    <definedName name="P_Z_1_R_LIBELLES_DESCRIPTIONS_9" localSheetId="5">#REF!</definedName>
    <definedName name="P_Z_1_R_LIBELLES_DESCRIPTIONS_9" localSheetId="10">#REF!</definedName>
    <definedName name="P_Z_1_R_LIBELLES_DESCRIPTIONS_9">#REF!</definedName>
    <definedName name="P_Z_1_R_LIBELLES_POSTES" localSheetId="5">#REF!</definedName>
    <definedName name="P_Z_1_R_LIBELLES_POSTES" localSheetId="10">#REF!</definedName>
    <definedName name="P_Z_1_R_LIBELLES_POSTES">#REF!</definedName>
    <definedName name="P_Z_1_R_LIBELLES_POSTES_1" localSheetId="5">#REF!</definedName>
    <definedName name="P_Z_1_R_LIBELLES_POSTES_1" localSheetId="10">#REF!</definedName>
    <definedName name="P_Z_1_R_LIBELLES_POSTES_1">#REF!</definedName>
    <definedName name="P_Z_1_R_LIBELLES_POSTES_10" localSheetId="5">#REF!</definedName>
    <definedName name="P_Z_1_R_LIBELLES_POSTES_10" localSheetId="10">#REF!</definedName>
    <definedName name="P_Z_1_R_LIBELLES_POSTES_10">#REF!</definedName>
    <definedName name="P_Z_1_R_LIBELLES_POSTES_11" localSheetId="5">#REF!</definedName>
    <definedName name="P_Z_1_R_LIBELLES_POSTES_11" localSheetId="10">#REF!</definedName>
    <definedName name="P_Z_1_R_LIBELLES_POSTES_11">#REF!</definedName>
    <definedName name="P_Z_1_R_LIBELLES_POSTES_12" localSheetId="5">#REF!</definedName>
    <definedName name="P_Z_1_R_LIBELLES_POSTES_12" localSheetId="10">#REF!</definedName>
    <definedName name="P_Z_1_R_LIBELLES_POSTES_12">#REF!</definedName>
    <definedName name="P_Z_1_R_LIBELLES_POSTES_13" localSheetId="5">#REF!</definedName>
    <definedName name="P_Z_1_R_LIBELLES_POSTES_13" localSheetId="10">#REF!</definedName>
    <definedName name="P_Z_1_R_LIBELLES_POSTES_13">#REF!</definedName>
    <definedName name="P_Z_1_R_LIBELLES_POSTES_14" localSheetId="5">#REF!</definedName>
    <definedName name="P_Z_1_R_LIBELLES_POSTES_14" localSheetId="10">#REF!</definedName>
    <definedName name="P_Z_1_R_LIBELLES_POSTES_14">#REF!</definedName>
    <definedName name="P_Z_1_R_LIBELLES_POSTES_15" localSheetId="5">#REF!</definedName>
    <definedName name="P_Z_1_R_LIBELLES_POSTES_15" localSheetId="10">#REF!</definedName>
    <definedName name="P_Z_1_R_LIBELLES_POSTES_15">#REF!</definedName>
    <definedName name="P_Z_1_R_LIBELLES_POSTES_16" localSheetId="5">#REF!</definedName>
    <definedName name="P_Z_1_R_LIBELLES_POSTES_16" localSheetId="10">#REF!</definedName>
    <definedName name="P_Z_1_R_LIBELLES_POSTES_16">#REF!</definedName>
    <definedName name="P_Z_1_R_LIBELLES_POSTES_17" localSheetId="5">#REF!</definedName>
    <definedName name="P_Z_1_R_LIBELLES_POSTES_17" localSheetId="10">#REF!</definedName>
    <definedName name="P_Z_1_R_LIBELLES_POSTES_17">#REF!</definedName>
    <definedName name="P_Z_1_R_LIBELLES_POSTES_18" localSheetId="5">#REF!</definedName>
    <definedName name="P_Z_1_R_LIBELLES_POSTES_18" localSheetId="10">#REF!</definedName>
    <definedName name="P_Z_1_R_LIBELLES_POSTES_18">#REF!</definedName>
    <definedName name="P_Z_1_R_LIBELLES_POSTES_19" localSheetId="5">#REF!</definedName>
    <definedName name="P_Z_1_R_LIBELLES_POSTES_19" localSheetId="10">#REF!</definedName>
    <definedName name="P_Z_1_R_LIBELLES_POSTES_19">#REF!</definedName>
    <definedName name="P_Z_1_R_LIBELLES_POSTES_2" localSheetId="5">#REF!</definedName>
    <definedName name="P_Z_1_R_LIBELLES_POSTES_2" localSheetId="10">#REF!</definedName>
    <definedName name="P_Z_1_R_LIBELLES_POSTES_2">#REF!</definedName>
    <definedName name="P_Z_1_R_LIBELLES_POSTES_20" localSheetId="5">#REF!</definedName>
    <definedName name="P_Z_1_R_LIBELLES_POSTES_20" localSheetId="10">#REF!</definedName>
    <definedName name="P_Z_1_R_LIBELLES_POSTES_20">#REF!</definedName>
    <definedName name="P_Z_1_R_LIBELLES_POSTES_3" localSheetId="5">#REF!</definedName>
    <definedName name="P_Z_1_R_LIBELLES_POSTES_3" localSheetId="10">#REF!</definedName>
    <definedName name="P_Z_1_R_LIBELLES_POSTES_3">#REF!</definedName>
    <definedName name="P_Z_1_R_LIBELLES_POSTES_4" localSheetId="5">#REF!</definedName>
    <definedName name="P_Z_1_R_LIBELLES_POSTES_4" localSheetId="10">#REF!</definedName>
    <definedName name="P_Z_1_R_LIBELLES_POSTES_4">#REF!</definedName>
    <definedName name="P_Z_1_R_LIBELLES_POSTES_5" localSheetId="5">#REF!</definedName>
    <definedName name="P_Z_1_R_LIBELLES_POSTES_5" localSheetId="10">#REF!</definedName>
    <definedName name="P_Z_1_R_LIBELLES_POSTES_5">#REF!</definedName>
    <definedName name="P_Z_1_R_LIBELLES_POSTES_6" localSheetId="5">#REF!</definedName>
    <definedName name="P_Z_1_R_LIBELLES_POSTES_6" localSheetId="10">#REF!</definedName>
    <definedName name="P_Z_1_R_LIBELLES_POSTES_6">#REF!</definedName>
    <definedName name="P_Z_1_R_LIBELLES_POSTES_7" localSheetId="5">#REF!</definedName>
    <definedName name="P_Z_1_R_LIBELLES_POSTES_7" localSheetId="10">#REF!</definedName>
    <definedName name="P_Z_1_R_LIBELLES_POSTES_7">#REF!</definedName>
    <definedName name="P_Z_1_R_LIBELLES_POSTES_8" localSheetId="5">#REF!</definedName>
    <definedName name="P_Z_1_R_LIBELLES_POSTES_8" localSheetId="10">#REF!</definedName>
    <definedName name="P_Z_1_R_LIBELLES_POSTES_8">#REF!</definedName>
    <definedName name="P_Z_1_R_LIBELLES_POSTES_9" localSheetId="5">#REF!</definedName>
    <definedName name="P_Z_1_R_LIBELLES_POSTES_9" localSheetId="10">#REF!</definedName>
    <definedName name="P_Z_1_R_LIBELLES_POSTES_9">#REF!</definedName>
    <definedName name="P_Z_1_R_LIBELLES_SOUS_OPERATIONS" localSheetId="5">#REF!</definedName>
    <definedName name="P_Z_1_R_LIBELLES_SOUS_OPERATIONS" localSheetId="10">#REF!</definedName>
    <definedName name="P_Z_1_R_LIBELLES_SOUS_OPERATIONS">#REF!</definedName>
    <definedName name="P_Z_1_R_LIBELLES_SOUS_OPERATIONS_1" localSheetId="5">#REF!</definedName>
    <definedName name="P_Z_1_R_LIBELLES_SOUS_OPERATIONS_1" localSheetId="10">#REF!</definedName>
    <definedName name="P_Z_1_R_LIBELLES_SOUS_OPERATIONS_1">#REF!</definedName>
    <definedName name="P_Z_1_R_LIBELLES_SOUS_OPERATIONS_10" localSheetId="5">#REF!</definedName>
    <definedName name="P_Z_1_R_LIBELLES_SOUS_OPERATIONS_10" localSheetId="10">#REF!</definedName>
    <definedName name="P_Z_1_R_LIBELLES_SOUS_OPERATIONS_10">#REF!</definedName>
    <definedName name="P_Z_1_R_LIBELLES_SOUS_OPERATIONS_11" localSheetId="5">#REF!</definedName>
    <definedName name="P_Z_1_R_LIBELLES_SOUS_OPERATIONS_11" localSheetId="10">#REF!</definedName>
    <definedName name="P_Z_1_R_LIBELLES_SOUS_OPERATIONS_11">#REF!</definedName>
    <definedName name="P_Z_1_R_LIBELLES_SOUS_OPERATIONS_12" localSheetId="5">#REF!</definedName>
    <definedName name="P_Z_1_R_LIBELLES_SOUS_OPERATIONS_12" localSheetId="10">#REF!</definedName>
    <definedName name="P_Z_1_R_LIBELLES_SOUS_OPERATIONS_12">#REF!</definedName>
    <definedName name="P_Z_1_R_LIBELLES_SOUS_OPERATIONS_13" localSheetId="5">#REF!</definedName>
    <definedName name="P_Z_1_R_LIBELLES_SOUS_OPERATIONS_13" localSheetId="10">#REF!</definedName>
    <definedName name="P_Z_1_R_LIBELLES_SOUS_OPERATIONS_13">#REF!</definedName>
    <definedName name="P_Z_1_R_LIBELLES_SOUS_OPERATIONS_14" localSheetId="5">#REF!</definedName>
    <definedName name="P_Z_1_R_LIBELLES_SOUS_OPERATIONS_14" localSheetId="10">#REF!</definedName>
    <definedName name="P_Z_1_R_LIBELLES_SOUS_OPERATIONS_14">#REF!</definedName>
    <definedName name="P_Z_1_R_LIBELLES_SOUS_OPERATIONS_15" localSheetId="5">#REF!</definedName>
    <definedName name="P_Z_1_R_LIBELLES_SOUS_OPERATIONS_15" localSheetId="10">#REF!</definedName>
    <definedName name="P_Z_1_R_LIBELLES_SOUS_OPERATIONS_15">#REF!</definedName>
    <definedName name="P_Z_1_R_LIBELLES_SOUS_OPERATIONS_16" localSheetId="5">#REF!</definedName>
    <definedName name="P_Z_1_R_LIBELLES_SOUS_OPERATIONS_16" localSheetId="10">#REF!</definedName>
    <definedName name="P_Z_1_R_LIBELLES_SOUS_OPERATIONS_16">#REF!</definedName>
    <definedName name="P_Z_1_R_LIBELLES_SOUS_OPERATIONS_17" localSheetId="5">#REF!</definedName>
    <definedName name="P_Z_1_R_LIBELLES_SOUS_OPERATIONS_17" localSheetId="10">#REF!</definedName>
    <definedName name="P_Z_1_R_LIBELLES_SOUS_OPERATIONS_17">#REF!</definedName>
    <definedName name="P_Z_1_R_LIBELLES_SOUS_OPERATIONS_18" localSheetId="5">#REF!</definedName>
    <definedName name="P_Z_1_R_LIBELLES_SOUS_OPERATIONS_18" localSheetId="10">#REF!</definedName>
    <definedName name="P_Z_1_R_LIBELLES_SOUS_OPERATIONS_18">#REF!</definedName>
    <definedName name="P_Z_1_R_LIBELLES_SOUS_OPERATIONS_19" localSheetId="5">#REF!</definedName>
    <definedName name="P_Z_1_R_LIBELLES_SOUS_OPERATIONS_19" localSheetId="10">#REF!</definedName>
    <definedName name="P_Z_1_R_LIBELLES_SOUS_OPERATIONS_19">#REF!</definedName>
    <definedName name="P_Z_1_R_LIBELLES_SOUS_OPERATIONS_2" localSheetId="5">#REF!</definedName>
    <definedName name="P_Z_1_R_LIBELLES_SOUS_OPERATIONS_2" localSheetId="10">#REF!</definedName>
    <definedName name="P_Z_1_R_LIBELLES_SOUS_OPERATIONS_2">#REF!</definedName>
    <definedName name="P_Z_1_R_LIBELLES_SOUS_OPERATIONS_20" localSheetId="5">#REF!</definedName>
    <definedName name="P_Z_1_R_LIBELLES_SOUS_OPERATIONS_20" localSheetId="10">#REF!</definedName>
    <definedName name="P_Z_1_R_LIBELLES_SOUS_OPERATIONS_20">#REF!</definedName>
    <definedName name="P_Z_1_R_LIBELLES_SOUS_OPERATIONS_3" localSheetId="5">#REF!</definedName>
    <definedName name="P_Z_1_R_LIBELLES_SOUS_OPERATIONS_3" localSheetId="10">#REF!</definedName>
    <definedName name="P_Z_1_R_LIBELLES_SOUS_OPERATIONS_3">#REF!</definedName>
    <definedName name="P_Z_1_R_LIBELLES_SOUS_OPERATIONS_4" localSheetId="5">#REF!</definedName>
    <definedName name="P_Z_1_R_LIBELLES_SOUS_OPERATIONS_4" localSheetId="10">#REF!</definedName>
    <definedName name="P_Z_1_R_LIBELLES_SOUS_OPERATIONS_4">#REF!</definedName>
    <definedName name="P_Z_1_R_LIBELLES_SOUS_OPERATIONS_5" localSheetId="5">#REF!</definedName>
    <definedName name="P_Z_1_R_LIBELLES_SOUS_OPERATIONS_5" localSheetId="10">#REF!</definedName>
    <definedName name="P_Z_1_R_LIBELLES_SOUS_OPERATIONS_5">#REF!</definedName>
    <definedName name="P_Z_1_R_LIBELLES_SOUS_OPERATIONS_6" localSheetId="5">#REF!</definedName>
    <definedName name="P_Z_1_R_LIBELLES_SOUS_OPERATIONS_6" localSheetId="10">#REF!</definedName>
    <definedName name="P_Z_1_R_LIBELLES_SOUS_OPERATIONS_6">#REF!</definedName>
    <definedName name="P_Z_1_R_LIBELLES_SOUS_OPERATIONS_7" localSheetId="5">#REF!</definedName>
    <definedName name="P_Z_1_R_LIBELLES_SOUS_OPERATIONS_7" localSheetId="10">#REF!</definedName>
    <definedName name="P_Z_1_R_LIBELLES_SOUS_OPERATIONS_7">#REF!</definedName>
    <definedName name="P_Z_1_R_LIBELLES_SOUS_OPERATIONS_8" localSheetId="5">#REF!</definedName>
    <definedName name="P_Z_1_R_LIBELLES_SOUS_OPERATIONS_8" localSheetId="10">#REF!</definedName>
    <definedName name="P_Z_1_R_LIBELLES_SOUS_OPERATIONS_8">#REF!</definedName>
    <definedName name="P_Z_1_R_LIBELLES_SOUS_OPERATIONS_9" localSheetId="5">#REF!</definedName>
    <definedName name="P_Z_1_R_LIBELLES_SOUS_OPERATIONS_9" localSheetId="10">#REF!</definedName>
    <definedName name="P_Z_1_R_LIBELLES_SOUS_OPERATIONS_9">#REF!</definedName>
    <definedName name="P_Z_1_R_LIBELLES_UNITES" localSheetId="5">#REF!</definedName>
    <definedName name="P_Z_1_R_LIBELLES_UNITES" localSheetId="10">#REF!</definedName>
    <definedName name="P_Z_1_R_LIBELLES_UNITES">#REF!</definedName>
    <definedName name="P_Z_1_R_LIBELLES_UNITES_1" localSheetId="5">#REF!</definedName>
    <definedName name="P_Z_1_R_LIBELLES_UNITES_1" localSheetId="10">#REF!</definedName>
    <definedName name="P_Z_1_R_LIBELLES_UNITES_1">#REF!</definedName>
    <definedName name="P_Z_1_R_LIBELLES_UNITES_10" localSheetId="5">#REF!</definedName>
    <definedName name="P_Z_1_R_LIBELLES_UNITES_10" localSheetId="10">#REF!</definedName>
    <definedName name="P_Z_1_R_LIBELLES_UNITES_10">#REF!</definedName>
    <definedName name="P_Z_1_R_LIBELLES_UNITES_11" localSheetId="5">#REF!</definedName>
    <definedName name="P_Z_1_R_LIBELLES_UNITES_11" localSheetId="10">#REF!</definedName>
    <definedName name="P_Z_1_R_LIBELLES_UNITES_11">#REF!</definedName>
    <definedName name="P_Z_1_R_LIBELLES_UNITES_12" localSheetId="5">#REF!</definedName>
    <definedName name="P_Z_1_R_LIBELLES_UNITES_12" localSheetId="10">#REF!</definedName>
    <definedName name="P_Z_1_R_LIBELLES_UNITES_12">#REF!</definedName>
    <definedName name="P_Z_1_R_LIBELLES_UNITES_13" localSheetId="5">#REF!</definedName>
    <definedName name="P_Z_1_R_LIBELLES_UNITES_13" localSheetId="10">#REF!</definedName>
    <definedName name="P_Z_1_R_LIBELLES_UNITES_13">#REF!</definedName>
    <definedName name="P_Z_1_R_LIBELLES_UNITES_14" localSheetId="5">#REF!</definedName>
    <definedName name="P_Z_1_R_LIBELLES_UNITES_14" localSheetId="10">#REF!</definedName>
    <definedName name="P_Z_1_R_LIBELLES_UNITES_14">#REF!</definedName>
    <definedName name="P_Z_1_R_LIBELLES_UNITES_15" localSheetId="5">#REF!</definedName>
    <definedName name="P_Z_1_R_LIBELLES_UNITES_15" localSheetId="10">#REF!</definedName>
    <definedName name="P_Z_1_R_LIBELLES_UNITES_15">#REF!</definedName>
    <definedName name="P_Z_1_R_LIBELLES_UNITES_16" localSheetId="5">#REF!</definedName>
    <definedName name="P_Z_1_R_LIBELLES_UNITES_16" localSheetId="10">#REF!</definedName>
    <definedName name="P_Z_1_R_LIBELLES_UNITES_16">#REF!</definedName>
    <definedName name="P_Z_1_R_LIBELLES_UNITES_17" localSheetId="5">#REF!</definedName>
    <definedName name="P_Z_1_R_LIBELLES_UNITES_17" localSheetId="10">#REF!</definedName>
    <definedName name="P_Z_1_R_LIBELLES_UNITES_17">#REF!</definedName>
    <definedName name="P_Z_1_R_LIBELLES_UNITES_18" localSheetId="5">#REF!</definedName>
    <definedName name="P_Z_1_R_LIBELLES_UNITES_18" localSheetId="10">#REF!</definedName>
    <definedName name="P_Z_1_R_LIBELLES_UNITES_18">#REF!</definedName>
    <definedName name="P_Z_1_R_LIBELLES_UNITES_19" localSheetId="5">#REF!</definedName>
    <definedName name="P_Z_1_R_LIBELLES_UNITES_19" localSheetId="10">#REF!</definedName>
    <definedName name="P_Z_1_R_LIBELLES_UNITES_19">#REF!</definedName>
    <definedName name="P_Z_1_R_LIBELLES_UNITES_2" localSheetId="5">#REF!</definedName>
    <definedName name="P_Z_1_R_LIBELLES_UNITES_2" localSheetId="10">#REF!</definedName>
    <definedName name="P_Z_1_R_LIBELLES_UNITES_2">#REF!</definedName>
    <definedName name="P_Z_1_R_LIBELLES_UNITES_20" localSheetId="5">#REF!</definedName>
    <definedName name="P_Z_1_R_LIBELLES_UNITES_20" localSheetId="10">#REF!</definedName>
    <definedName name="P_Z_1_R_LIBELLES_UNITES_20">#REF!</definedName>
    <definedName name="P_Z_1_R_LIBELLES_UNITES_3" localSheetId="5">#REF!</definedName>
    <definedName name="P_Z_1_R_LIBELLES_UNITES_3" localSheetId="10">#REF!</definedName>
    <definedName name="P_Z_1_R_LIBELLES_UNITES_3">#REF!</definedName>
    <definedName name="P_Z_1_R_LIBELLES_UNITES_4" localSheetId="5">#REF!</definedName>
    <definedName name="P_Z_1_R_LIBELLES_UNITES_4" localSheetId="10">#REF!</definedName>
    <definedName name="P_Z_1_R_LIBELLES_UNITES_4">#REF!</definedName>
    <definedName name="P_Z_1_R_LIBELLES_UNITES_5" localSheetId="5">#REF!</definedName>
    <definedName name="P_Z_1_R_LIBELLES_UNITES_5" localSheetId="10">#REF!</definedName>
    <definedName name="P_Z_1_R_LIBELLES_UNITES_5">#REF!</definedName>
    <definedName name="P_Z_1_R_LIBELLES_UNITES_6" localSheetId="5">#REF!</definedName>
    <definedName name="P_Z_1_R_LIBELLES_UNITES_6" localSheetId="10">#REF!</definedName>
    <definedName name="P_Z_1_R_LIBELLES_UNITES_6">#REF!</definedName>
    <definedName name="P_Z_1_R_LIBELLES_UNITES_7" localSheetId="5">#REF!</definedName>
    <definedName name="P_Z_1_R_LIBELLES_UNITES_7" localSheetId="10">#REF!</definedName>
    <definedName name="P_Z_1_R_LIBELLES_UNITES_7">#REF!</definedName>
    <definedName name="P_Z_1_R_LIBELLES_UNITES_8" localSheetId="5">#REF!</definedName>
    <definedName name="P_Z_1_R_LIBELLES_UNITES_8" localSheetId="10">#REF!</definedName>
    <definedName name="P_Z_1_R_LIBELLES_UNITES_8">#REF!</definedName>
    <definedName name="P_Z_1_R_LIBELLES_UNITES_9" localSheetId="5">#REF!</definedName>
    <definedName name="P_Z_1_R_LIBELLES_UNITES_9" localSheetId="10">#REF!</definedName>
    <definedName name="P_Z_1_R_LIBELLES_UNITES_9">#REF!</definedName>
    <definedName name="P_Z_4_B_COLONNE_COMMENTAIRE" localSheetId="5">#REF!</definedName>
    <definedName name="P_Z_4_B_COLONNE_COMMENTAIRE" localSheetId="10">#REF!</definedName>
    <definedName name="P_Z_4_B_COLONNE_COMMENTAIRE">#REF!</definedName>
    <definedName name="P_Z_4_B_COLONNE_COMMENTAIRE_ACTIVE" localSheetId="5">#REF!</definedName>
    <definedName name="P_Z_4_B_COLONNE_COMMENTAIRE_ACTIVE" localSheetId="10">#REF!</definedName>
    <definedName name="P_Z_4_B_COLONNE_COMMENTAIRE_ACTIVE">#REF!</definedName>
    <definedName name="P_Z_4_B_COLONNE_COMMENTAIRE_INDICATION" localSheetId="5">#REF!</definedName>
    <definedName name="P_Z_4_B_COLONNE_COMMENTAIRE_INDICATION" localSheetId="10">#REF!</definedName>
    <definedName name="P_Z_4_B_COLONNE_COMMENTAIRE_INDICATION">#REF!</definedName>
    <definedName name="P_Z_4_B_COLONNE_COMMENTAIRE_OBLIGATOIRE" localSheetId="5">#REF!</definedName>
    <definedName name="P_Z_4_B_COLONNE_COMMENTAIRE_OBLIGATOIRE" localSheetId="10">#REF!</definedName>
    <definedName name="P_Z_4_B_COLONNE_COMMENTAIRE_OBLIGATOIRE">#REF!</definedName>
    <definedName name="P_Z_4_B_COLONNE_COMMENTAIRE_SI_LIBELLE_STANDARD" localSheetId="5">#REF!</definedName>
    <definedName name="P_Z_4_B_COLONNE_COMMENTAIRE_SI_LIBELLE_STANDARD" localSheetId="10">#REF!</definedName>
    <definedName name="P_Z_4_B_COLONNE_COMMENTAIRE_SI_LIBELLE_STANDARD">#REF!</definedName>
    <definedName name="P_Z_4_B_COLONNE_COUT" localSheetId="5">#REF!</definedName>
    <definedName name="P_Z_4_B_COLONNE_COUT" localSheetId="10">#REF!</definedName>
    <definedName name="P_Z_4_B_COLONNE_COUT">#REF!</definedName>
    <definedName name="P_Z_4_B_COLONNE_COUT_ELIGIBLE_LIBELLE_STANDARD" localSheetId="5">#REF!</definedName>
    <definedName name="P_Z_4_B_COLONNE_COUT_ELIGIBLE_LIBELLE_STANDARD" localSheetId="10">#REF!</definedName>
    <definedName name="P_Z_4_B_COLONNE_COUT_ELIGIBLE_LIBELLE_STANDARD">#REF!</definedName>
    <definedName name="P_Z_4_B_COLONNE_COUT_INDICATION" localSheetId="5">#REF!</definedName>
    <definedName name="P_Z_4_B_COLONNE_COUT_INDICATION" localSheetId="10">#REF!</definedName>
    <definedName name="P_Z_4_B_COLONNE_COUT_INDICATION">#REF!</definedName>
    <definedName name="P_Z_4_B_COLONNE_COUT_RAISONNABLE_LIBELLE_STANDARD" localSheetId="5">#REF!</definedName>
    <definedName name="P_Z_4_B_COLONNE_COUT_RAISONNABLE_LIBELLE_STANDARD" localSheetId="10">#REF!</definedName>
    <definedName name="P_Z_4_B_COLONNE_COUT_RAISONNABLE_LIBELLE_STANDARD">#REF!</definedName>
    <definedName name="P_Z_4_B_COLONNE_DESCRIPTION" localSheetId="5">#REF!</definedName>
    <definedName name="P_Z_4_B_COLONNE_DESCRIPTION" localSheetId="10">#REF!</definedName>
    <definedName name="P_Z_4_B_COLONNE_DESCRIPTION">#REF!</definedName>
    <definedName name="P_Z_4_B_COLONNE_DESCRIPTION_INDICATION" localSheetId="5">#REF!</definedName>
    <definedName name="P_Z_4_B_COLONNE_DESCRIPTION_INDICATION" localSheetId="10">#REF!</definedName>
    <definedName name="P_Z_4_B_COLONNE_DESCRIPTION_INDICATION">#REF!</definedName>
    <definedName name="P_Z_4_B_COLONNE_INTERVENANT" localSheetId="5">#REF!</definedName>
    <definedName name="P_Z_4_B_COLONNE_INTERVENANT" localSheetId="10">#REF!</definedName>
    <definedName name="P_Z_4_B_COLONNE_INTERVENANT">#REF!</definedName>
    <definedName name="P_Z_4_B_COLONNE_INTERVENANT_INDICATION" localSheetId="5">#REF!</definedName>
    <definedName name="P_Z_4_B_COLONNE_INTERVENANT_INDICATION" localSheetId="10">#REF!</definedName>
    <definedName name="P_Z_4_B_COLONNE_INTERVENANT_INDICATION">#REF!</definedName>
    <definedName name="P_Z_4_B_COLONNE_JUSTIFICATIF" localSheetId="5">#REF!</definedName>
    <definedName name="P_Z_4_B_COLONNE_JUSTIFICATIF" localSheetId="10">#REF!</definedName>
    <definedName name="P_Z_4_B_COLONNE_JUSTIFICATIF">#REF!</definedName>
    <definedName name="P_Z_4_B_COLONNE_JUSTIFICATIF_INDICATION" localSheetId="5">#REF!</definedName>
    <definedName name="P_Z_4_B_COLONNE_JUSTIFICATIF_INDICATION" localSheetId="10">#REF!</definedName>
    <definedName name="P_Z_4_B_COLONNE_JUSTIFICATIF_INDICATION">#REF!</definedName>
    <definedName name="P_Z_4_B_COLONNE_MOTIFS_INELIGIBILITE_LIBELLE_STANDARD" localSheetId="5">#REF!</definedName>
    <definedName name="P_Z_4_B_COLONNE_MOTIFS_INELIGIBILITE_LIBELLE_STANDARD" localSheetId="10">#REF!</definedName>
    <definedName name="P_Z_4_B_COLONNE_MOTIFS_INELIGIBILITE_LIBELLE_STANDARD">#REF!</definedName>
    <definedName name="P_Z_4_B_COLONNE_MT_ELIGIBLE_LIBELLE_STANDARD" localSheetId="5">#REF!</definedName>
    <definedName name="P_Z_4_B_COLONNE_MT_ELIGIBLE_LIBELLE_STANDARD" localSheetId="10">#REF!</definedName>
    <definedName name="P_Z_4_B_COLONNE_MT_ELIGIBLE_LIBELLE_STANDARD">#REF!</definedName>
    <definedName name="P_Z_4_B_COLONNE_MT_MAX_ACTIVE" localSheetId="5">#REF!</definedName>
    <definedName name="P_Z_4_B_COLONNE_MT_MAX_ACTIVE" localSheetId="10">#REF!</definedName>
    <definedName name="P_Z_4_B_COLONNE_MT_MAX_ACTIVE">#REF!</definedName>
    <definedName name="P_Z_4_B_COLONNE_MT_MAX_LIBELLE_STANDARD" localSheetId="5">#REF!</definedName>
    <definedName name="P_Z_4_B_COLONNE_MT_MAX_LIBELLE_STANDARD" localSheetId="10">#REF!</definedName>
    <definedName name="P_Z_4_B_COLONNE_MT_MAX_LIBELLE_STANDARD">#REF!</definedName>
    <definedName name="P_Z_4_B_COLONNE_MT_PRESENTE" localSheetId="5">#REF!</definedName>
    <definedName name="P_Z_4_B_COLONNE_MT_PRESENTE" localSheetId="10">#REF!</definedName>
    <definedName name="P_Z_4_B_COLONNE_MT_PRESENTE">#REF!</definedName>
    <definedName name="P_Z_4_B_COLONNE_MT_PRESENTE_INDICATION" localSheetId="5">#REF!</definedName>
    <definedName name="P_Z_4_B_COLONNE_MT_PRESENTE_INDICATION" localSheetId="10">#REF!</definedName>
    <definedName name="P_Z_4_B_COLONNE_MT_PRESENTE_INDICATION">#REF!</definedName>
    <definedName name="P_Z_4_B_COLONNE_MT_RAISONNABLE_LIBELLE_STANDARD" localSheetId="5">#REF!</definedName>
    <definedName name="P_Z_4_B_COLONNE_MT_RAISONNABLE_LIBELLE_STANDARD" localSheetId="10">#REF!</definedName>
    <definedName name="P_Z_4_B_COLONNE_MT_RAISONNABLE_LIBELLE_STANDARD">#REF!</definedName>
    <definedName name="P_Z_4_B_COLONNE_POSTE" localSheetId="5">#REF!</definedName>
    <definedName name="P_Z_4_B_COLONNE_POSTE" localSheetId="10">#REF!</definedName>
    <definedName name="P_Z_4_B_COLONNE_POSTE">#REF!</definedName>
    <definedName name="P_Z_4_B_COLONNE_POSTE_INDICATION" localSheetId="5">#REF!</definedName>
    <definedName name="P_Z_4_B_COLONNE_POSTE_INDICATION" localSheetId="10">#REF!</definedName>
    <definedName name="P_Z_4_B_COLONNE_POSTE_INDICATION">#REF!</definedName>
    <definedName name="P_Z_4_B_COLONNE_QUALIFICATION" localSheetId="5">#REF!</definedName>
    <definedName name="P_Z_4_B_COLONNE_QUALIFICATION" localSheetId="10">#REF!</definedName>
    <definedName name="P_Z_4_B_COLONNE_QUALIFICATION">#REF!</definedName>
    <definedName name="P_Z_4_B_COLONNE_QUALIFICATION_ACTIVE" localSheetId="5">#REF!</definedName>
    <definedName name="P_Z_4_B_COLONNE_QUALIFICATION_ACTIVE" localSheetId="10">#REF!</definedName>
    <definedName name="P_Z_4_B_COLONNE_QUALIFICATION_ACTIVE">#REF!</definedName>
    <definedName name="P_Z_4_B_COLONNE_QUALIFICATION_INDICATION" localSheetId="5">#REF!</definedName>
    <definedName name="P_Z_4_B_COLONNE_QUALIFICATION_INDICATION" localSheetId="10">#REF!</definedName>
    <definedName name="P_Z_4_B_COLONNE_QUALIFICATION_INDICATION">#REF!</definedName>
    <definedName name="P_Z_4_B_COLONNE_QUALIFICATION_OBLIGATOIRE" localSheetId="5">#REF!</definedName>
    <definedName name="P_Z_4_B_COLONNE_QUALIFICATION_OBLIGATOIRE" localSheetId="10">#REF!</definedName>
    <definedName name="P_Z_4_B_COLONNE_QUALIFICATION_OBLIGATOIRE">#REF!</definedName>
    <definedName name="P_Z_4_B_COLONNE_SOUS_OPERATION" localSheetId="5">#REF!</definedName>
    <definedName name="P_Z_4_B_COLONNE_SOUS_OPERATION" localSheetId="10">#REF!</definedName>
    <definedName name="P_Z_4_B_COLONNE_SOUS_OPERATION">#REF!</definedName>
    <definedName name="P_Z_4_B_COLONNE_SOUS_OPERATION_INDICATION" localSheetId="5">#REF!</definedName>
    <definedName name="P_Z_4_B_COLONNE_SOUS_OPERATION_INDICATION" localSheetId="10">#REF!</definedName>
    <definedName name="P_Z_4_B_COLONNE_SOUS_OPERATION_INDICATION">#REF!</definedName>
    <definedName name="P_Z_4_B_COLONNE_TEMPS_OPERATION" localSheetId="5">#REF!</definedName>
    <definedName name="P_Z_4_B_COLONNE_TEMPS_OPERATION" localSheetId="10">#REF!</definedName>
    <definedName name="P_Z_4_B_COLONNE_TEMPS_OPERATION">#REF!</definedName>
    <definedName name="P_Z_4_B_COLONNE_TEMPS_OPERATION_ELIGIBLE_LIBELLE_STANDARD" localSheetId="5">#REF!</definedName>
    <definedName name="P_Z_4_B_COLONNE_TEMPS_OPERATION_ELIGIBLE_LIBELLE_STANDARD" localSheetId="10">#REF!</definedName>
    <definedName name="P_Z_4_B_COLONNE_TEMPS_OPERATION_ELIGIBLE_LIBELLE_STANDARD">#REF!</definedName>
    <definedName name="P_Z_4_B_COLONNE_TEMPS_OPERATION_INDICATION" localSheetId="5">#REF!</definedName>
    <definedName name="P_Z_4_B_COLONNE_TEMPS_OPERATION_INDICATION" localSheetId="10">#REF!</definedName>
    <definedName name="P_Z_4_B_COLONNE_TEMPS_OPERATION_INDICATION">#REF!</definedName>
    <definedName name="P_Z_4_B_COLONNE_TEMPS_OPERATION_RAISONNABLE_LIBELLE_STANDARD" localSheetId="5">#REF!</definedName>
    <definedName name="P_Z_4_B_COLONNE_TEMPS_OPERATION_RAISONNABLE_LIBELLE_STANDARD" localSheetId="10">#REF!</definedName>
    <definedName name="P_Z_4_B_COLONNE_TEMPS_OPERATION_RAISONNABLE_LIBELLE_STANDARD">#REF!</definedName>
    <definedName name="P_Z_4_B_COLONNE_TEMPS_PERIODE" localSheetId="5">#REF!</definedName>
    <definedName name="P_Z_4_B_COLONNE_TEMPS_PERIODE" localSheetId="10">#REF!</definedName>
    <definedName name="P_Z_4_B_COLONNE_TEMPS_PERIODE">#REF!</definedName>
    <definedName name="P_Z_4_B_COLONNE_TEMPS_PERIODE_ELIGIBLE_LIBELLE_STANDARD" localSheetId="5">#REF!</definedName>
    <definedName name="P_Z_4_B_COLONNE_TEMPS_PERIODE_ELIGIBLE_LIBELLE_STANDARD" localSheetId="10">#REF!</definedName>
    <definedName name="P_Z_4_B_COLONNE_TEMPS_PERIODE_ELIGIBLE_LIBELLE_STANDARD">#REF!</definedName>
    <definedName name="P_Z_4_B_COLONNE_TEMPS_PERIODE_INDICATION" localSheetId="5">#REF!</definedName>
    <definedName name="P_Z_4_B_COLONNE_TEMPS_PERIODE_INDICATION" localSheetId="10">#REF!</definedName>
    <definedName name="P_Z_4_B_COLONNE_TEMPS_PERIODE_INDICATION">#REF!</definedName>
    <definedName name="P_Z_4_B_COLONNE_TEMPS_PERIODE_RAISONNABLE_LIBELLE_STANDARD" localSheetId="5">#REF!</definedName>
    <definedName name="P_Z_4_B_COLONNE_TEMPS_PERIODE_RAISONNABLE_LIBELLE_STANDARD" localSheetId="10">#REF!</definedName>
    <definedName name="P_Z_4_B_COLONNE_TEMPS_PERIODE_RAISONNABLE_LIBELLE_STANDARD">#REF!</definedName>
    <definedName name="P_Z_4_B_COLONNE_UNITE" localSheetId="5">#REF!</definedName>
    <definedName name="P_Z_4_B_COLONNE_UNITE" localSheetId="10">#REF!</definedName>
    <definedName name="P_Z_4_B_COLONNE_UNITE">#REF!</definedName>
    <definedName name="P_Z_4_B_COLONNE_UNITE_ELIGIBLE_LIBELLE_STANDARD" localSheetId="5">#REF!</definedName>
    <definedName name="P_Z_4_B_COLONNE_UNITE_ELIGIBLE_LIBELLE_STANDARD" localSheetId="10">#REF!</definedName>
    <definedName name="P_Z_4_B_COLONNE_UNITE_ELIGIBLE_LIBELLE_STANDARD">#REF!</definedName>
    <definedName name="P_Z_4_B_COLONNE_UNITE_INDICATION" localSheetId="5">#REF!</definedName>
    <definedName name="P_Z_4_B_COLONNE_UNITE_INDICATION" localSheetId="10">#REF!</definedName>
    <definedName name="P_Z_4_B_COLONNE_UNITE_INDICATION">#REF!</definedName>
    <definedName name="P_Z_4_B_EXEMPLE_UTILISATION" localSheetId="5">#REF!</definedName>
    <definedName name="P_Z_4_B_EXEMPLE_UTILISATION" localSheetId="10">#REF!</definedName>
    <definedName name="P_Z_4_B_EXEMPLE_UTILISATION">#REF!</definedName>
    <definedName name="P_Z_4_B_INTITULE_DEPENSES_REMUNERATION_STANDARD" localSheetId="5">#REF!</definedName>
    <definedName name="P_Z_4_B_INTITULE_DEPENSES_REMUNERATION_STANDARD" localSheetId="10">#REF!</definedName>
    <definedName name="P_Z_4_B_INTITULE_DEPENSES_REMUNERATION_STANDARD">#REF!</definedName>
    <definedName name="P_Z_4_B_UFD" localSheetId="5">#REF!</definedName>
    <definedName name="P_Z_4_B_UFD" localSheetId="10">#REF!</definedName>
    <definedName name="P_Z_4_B_UFD">#REF!</definedName>
    <definedName name="P_Z_4_B_ULD" localSheetId="5">#REF!</definedName>
    <definedName name="P_Z_4_B_ULD" localSheetId="10">#REF!</definedName>
    <definedName name="P_Z_4_B_ULD">#REF!</definedName>
    <definedName name="P_Z_4_B_UTILISATION_FILTRE_POSTES" localSheetId="5">#REF!</definedName>
    <definedName name="P_Z_4_B_UTILISATION_FILTRE_POSTES" localSheetId="10">#REF!</definedName>
    <definedName name="P_Z_4_B_UTILISATION_FILTRE_POSTES">#REF!</definedName>
    <definedName name="P_Z_4_B_UTILISATION_FILTRE_SOUS_OPERATIONS" localSheetId="5">#REF!</definedName>
    <definedName name="P_Z_4_B_UTILISATION_FILTRE_SOUS_OPERATIONS" localSheetId="10">#REF!</definedName>
    <definedName name="P_Z_4_B_UTILISATION_FILTRE_SOUS_OPERATIONS">#REF!</definedName>
    <definedName name="P_Z_4_B_UTILISATION_FILTRE_UNITES" localSheetId="5">#REF!</definedName>
    <definedName name="P_Z_4_B_UTILISATION_FILTRE_UNITES" localSheetId="10">#REF!</definedName>
    <definedName name="P_Z_4_B_UTILISATION_FILTRE_UNITES">#REF!</definedName>
    <definedName name="P_Z_4_N_COLONNE_COMMENTAIRE_INDICATION_SPECIFIQUE" localSheetId="5">#REF!</definedName>
    <definedName name="P_Z_4_N_COLONNE_COMMENTAIRE_INDICATION_SPECIFIQUE" localSheetId="10">#REF!</definedName>
    <definedName name="P_Z_4_N_COLONNE_COMMENTAIRE_INDICATION_SPECIFIQUE">#REF!</definedName>
    <definedName name="P_Z_4_N_COLONNE_COMMENTAIRE_INDICATION_STANDARD" localSheetId="5">#REF!</definedName>
    <definedName name="P_Z_4_N_COLONNE_COMMENTAIRE_INDICATION_STANDARD" localSheetId="10">#REF!</definedName>
    <definedName name="P_Z_4_N_COLONNE_COMMENTAIRE_INDICATION_STANDARD">#REF!</definedName>
    <definedName name="P_Z_4_N_COLONNE_COMMENTAIRE_SI_LIBELLE_DEFAUT" localSheetId="5">#REF!</definedName>
    <definedName name="P_Z_4_N_COLONNE_COMMENTAIRE_SI_LIBELLE_DEFAUT" localSheetId="10">#REF!</definedName>
    <definedName name="P_Z_4_N_COLONNE_COMMENTAIRE_SI_LIBELLE_DEFAUT">#REF!</definedName>
    <definedName name="P_Z_4_N_COLONNE_COMMENTAIRE_SI_LIBELLE_SPECIFIQUE" localSheetId="5">#REF!</definedName>
    <definedName name="P_Z_4_N_COLONNE_COMMENTAIRE_SI_LIBELLE_SPECIFIQUE" localSheetId="10">#REF!</definedName>
    <definedName name="P_Z_4_N_COLONNE_COMMENTAIRE_SI_LIBELLE_SPECIFIQUE">#REF!</definedName>
    <definedName name="P_Z_4_N_COLONNE_COMMENTAIRE_SPECIFIQUE" localSheetId="5">#REF!</definedName>
    <definedName name="P_Z_4_N_COLONNE_COMMENTAIRE_SPECIFIQUE" localSheetId="10">#REF!</definedName>
    <definedName name="P_Z_4_N_COLONNE_COMMENTAIRE_SPECIFIQUE">#REF!</definedName>
    <definedName name="P_Z_4_N_COLONNE_COMMENTAIRE_STANDARD" localSheetId="5">#REF!</definedName>
    <definedName name="P_Z_4_N_COLONNE_COMMENTAIRE_STANDARD" localSheetId="10">#REF!</definedName>
    <definedName name="P_Z_4_N_COLONNE_COMMENTAIRE_STANDARD">#REF!</definedName>
    <definedName name="P_Z_4_N_COLONNE_COUT_ELIGIBLE_LIBELLE_DEFAUT" localSheetId="5">#REF!</definedName>
    <definedName name="P_Z_4_N_COLONNE_COUT_ELIGIBLE_LIBELLE_DEFAUT" localSheetId="10">#REF!</definedName>
    <definedName name="P_Z_4_N_COLONNE_COUT_ELIGIBLE_LIBELLE_DEFAUT">#REF!</definedName>
    <definedName name="P_Z_4_N_COLONNE_COUT_ELIGIBLE_LIBELLE_SPECIFIQUE" localSheetId="5">#REF!</definedName>
    <definedName name="P_Z_4_N_COLONNE_COUT_ELIGIBLE_LIBELLE_SPECIFIQUE" localSheetId="10">#REF!</definedName>
    <definedName name="P_Z_4_N_COLONNE_COUT_ELIGIBLE_LIBELLE_SPECIFIQUE">#REF!</definedName>
    <definedName name="P_Z_4_N_COLONNE_COUT_INDICATION_SPECIFIQUE" localSheetId="5">#REF!</definedName>
    <definedName name="P_Z_4_N_COLONNE_COUT_INDICATION_SPECIFIQUE" localSheetId="10">#REF!</definedName>
    <definedName name="P_Z_4_N_COLONNE_COUT_INDICATION_SPECIFIQUE">#REF!</definedName>
    <definedName name="P_Z_4_N_COLONNE_COUT_INDICATION_STANDARD" localSheetId="5">#REF!</definedName>
    <definedName name="P_Z_4_N_COLONNE_COUT_INDICATION_STANDARD" localSheetId="10">#REF!</definedName>
    <definedName name="P_Z_4_N_COLONNE_COUT_INDICATION_STANDARD">#REF!</definedName>
    <definedName name="P_Z_4_N_COLONNE_COUT_RAISONNABLE_LIBELLE_DEFAUT" localSheetId="5">#REF!</definedName>
    <definedName name="P_Z_4_N_COLONNE_COUT_RAISONNABLE_LIBELLE_DEFAUT" localSheetId="10">#REF!</definedName>
    <definedName name="P_Z_4_N_COLONNE_COUT_RAISONNABLE_LIBELLE_DEFAUT">#REF!</definedName>
    <definedName name="P_Z_4_N_COLONNE_COUT_RAISONNABLE_LIBELLE_SPECIFIQUE" localSheetId="5">#REF!</definedName>
    <definedName name="P_Z_4_N_COLONNE_COUT_RAISONNABLE_LIBELLE_SPECIFIQUE" localSheetId="10">#REF!</definedName>
    <definedName name="P_Z_4_N_COLONNE_COUT_RAISONNABLE_LIBELLE_SPECIFIQUE">#REF!</definedName>
    <definedName name="P_Z_4_N_COLONNE_COUT_SPECIFIQUE" localSheetId="5">#REF!</definedName>
    <definedName name="P_Z_4_N_COLONNE_COUT_SPECIFIQUE" localSheetId="10">#REF!</definedName>
    <definedName name="P_Z_4_N_COLONNE_COUT_SPECIFIQUE">#REF!</definedName>
    <definedName name="P_Z_4_N_COLONNE_COUT_STANDARD" localSheetId="5">#REF!</definedName>
    <definedName name="P_Z_4_N_COLONNE_COUT_STANDARD" localSheetId="10">#REF!</definedName>
    <definedName name="P_Z_4_N_COLONNE_COUT_STANDARD">#REF!</definedName>
    <definedName name="P_Z_4_N_COLONNE_DESCRIPTION_INDICATION_SPECIFIQUE" localSheetId="5">#REF!</definedName>
    <definedName name="P_Z_4_N_COLONNE_DESCRIPTION_INDICATION_SPECIFIQUE" localSheetId="10">#REF!</definedName>
    <definedName name="P_Z_4_N_COLONNE_DESCRIPTION_INDICATION_SPECIFIQUE">#REF!</definedName>
    <definedName name="P_Z_4_N_COLONNE_DESCRIPTION_INDICATION_STANDARD" localSheetId="5">#REF!</definedName>
    <definedName name="P_Z_4_N_COLONNE_DESCRIPTION_INDICATION_STANDARD" localSheetId="10">#REF!</definedName>
    <definedName name="P_Z_4_N_COLONNE_DESCRIPTION_INDICATION_STANDARD">#REF!</definedName>
    <definedName name="P_Z_4_N_COLONNE_DESCRIPTION_SPECIFIQUE" localSheetId="5">#REF!</definedName>
    <definedName name="P_Z_4_N_COLONNE_DESCRIPTION_SPECIFIQUE" localSheetId="10">#REF!</definedName>
    <definedName name="P_Z_4_N_COLONNE_DESCRIPTION_SPECIFIQUE">#REF!</definedName>
    <definedName name="P_Z_4_N_COLONNE_DESCRIPTION_STANDARD" localSheetId="5">#REF!</definedName>
    <definedName name="P_Z_4_N_COLONNE_DESCRIPTION_STANDARD" localSheetId="10">#REF!</definedName>
    <definedName name="P_Z_4_N_COLONNE_DESCRIPTION_STANDARD">#REF!</definedName>
    <definedName name="P_Z_4_N_COLONNE_INTERVENANT_INDICATION_SPECIFIQUE" localSheetId="5">#REF!</definedName>
    <definedName name="P_Z_4_N_COLONNE_INTERVENANT_INDICATION_SPECIFIQUE" localSheetId="10">#REF!</definedName>
    <definedName name="P_Z_4_N_COLONNE_INTERVENANT_INDICATION_SPECIFIQUE">#REF!</definedName>
    <definedName name="P_Z_4_N_COLONNE_INTERVENANT_INDICATION_STANDARD" localSheetId="5">#REF!</definedName>
    <definedName name="P_Z_4_N_COLONNE_INTERVENANT_INDICATION_STANDARD" localSheetId="10">#REF!</definedName>
    <definedName name="P_Z_4_N_COLONNE_INTERVENANT_INDICATION_STANDARD">#REF!</definedName>
    <definedName name="P_Z_4_N_COLONNE_INTERVENANT_SPECIFIQUE" localSheetId="5">#REF!</definedName>
    <definedName name="P_Z_4_N_COLONNE_INTERVENANT_SPECIFIQUE" localSheetId="10">#REF!</definedName>
    <definedName name="P_Z_4_N_COLONNE_INTERVENANT_SPECIFIQUE">#REF!</definedName>
    <definedName name="P_Z_4_N_COLONNE_INTERVENANT_STANDARD" localSheetId="5">#REF!</definedName>
    <definedName name="P_Z_4_N_COLONNE_INTERVENANT_STANDARD" localSheetId="10">#REF!</definedName>
    <definedName name="P_Z_4_N_COLONNE_INTERVENANT_STANDARD">#REF!</definedName>
    <definedName name="P_Z_4_N_COLONNE_JUSTIFICATIF_INDICATION_SPECIFIQUE" localSheetId="5">#REF!</definedName>
    <definedName name="P_Z_4_N_COLONNE_JUSTIFICATIF_INDICATION_SPECIFIQUE" localSheetId="10">#REF!</definedName>
    <definedName name="P_Z_4_N_COLONNE_JUSTIFICATIF_INDICATION_SPECIFIQUE">#REF!</definedName>
    <definedName name="P_Z_4_N_COLONNE_JUSTIFICATIF_INDICATION_STANDARD" localSheetId="5">#REF!</definedName>
    <definedName name="P_Z_4_N_COLONNE_JUSTIFICATIF_INDICATION_STANDARD" localSheetId="10">#REF!</definedName>
    <definedName name="P_Z_4_N_COLONNE_JUSTIFICATIF_INDICATION_STANDARD">#REF!</definedName>
    <definedName name="P_Z_4_N_COLONNE_JUSTIFICATIF_SPECIFIQUE" localSheetId="5">#REF!</definedName>
    <definedName name="P_Z_4_N_COLONNE_JUSTIFICATIF_SPECIFIQUE" localSheetId="10">#REF!</definedName>
    <definedName name="P_Z_4_N_COLONNE_JUSTIFICATIF_SPECIFIQUE">#REF!</definedName>
    <definedName name="P_Z_4_N_COLONNE_JUSTIFICATIF_STANDARD" localSheetId="5">#REF!</definedName>
    <definedName name="P_Z_4_N_COLONNE_JUSTIFICATIF_STANDARD" localSheetId="10">#REF!</definedName>
    <definedName name="P_Z_4_N_COLONNE_JUSTIFICATIF_STANDARD">#REF!</definedName>
    <definedName name="P_Z_4_N_COLONNE_MOTIFS_INELIGIBILITE_LIBELLE_DEFAUT" localSheetId="5">#REF!</definedName>
    <definedName name="P_Z_4_N_COLONNE_MOTIFS_INELIGIBILITE_LIBELLE_DEFAUT" localSheetId="10">#REF!</definedName>
    <definedName name="P_Z_4_N_COLONNE_MOTIFS_INELIGIBILITE_LIBELLE_DEFAUT">#REF!</definedName>
    <definedName name="P_Z_4_N_COLONNE_MOTIFS_INELIGIBILITE_LIBELLE_SPECIFIQUE" localSheetId="5">#REF!</definedName>
    <definedName name="P_Z_4_N_COLONNE_MOTIFS_INELIGIBILITE_LIBELLE_SPECIFIQUE" localSheetId="10">#REF!</definedName>
    <definedName name="P_Z_4_N_COLONNE_MOTIFS_INELIGIBILITE_LIBELLE_SPECIFIQUE">#REF!</definedName>
    <definedName name="P_Z_4_N_COLONNE_MT_ELIGIBLE_LIBELLE_DEFAUT" localSheetId="5">#REF!</definedName>
    <definedName name="P_Z_4_N_COLONNE_MT_ELIGIBLE_LIBELLE_DEFAUT" localSheetId="10">#REF!</definedName>
    <definedName name="P_Z_4_N_COLONNE_MT_ELIGIBLE_LIBELLE_DEFAUT">#REF!</definedName>
    <definedName name="P_Z_4_N_COLONNE_MT_ELIGIBLE_LIBELLE_SPECIFIQUE" localSheetId="5">#REF!</definedName>
    <definedName name="P_Z_4_N_COLONNE_MT_ELIGIBLE_LIBELLE_SPECIFIQUE" localSheetId="10">#REF!</definedName>
    <definedName name="P_Z_4_N_COLONNE_MT_ELIGIBLE_LIBELLE_SPECIFIQUE">#REF!</definedName>
    <definedName name="P_Z_4_N_COLONNE_MT_MAX_LIBELLE_DEFAUT" localSheetId="5">#REF!</definedName>
    <definedName name="P_Z_4_N_COLONNE_MT_MAX_LIBELLE_DEFAUT" localSheetId="10">#REF!</definedName>
    <definedName name="P_Z_4_N_COLONNE_MT_MAX_LIBELLE_DEFAUT">#REF!</definedName>
    <definedName name="P_Z_4_N_COLONNE_MT_MAX_LIBELLE_SPECIFIQUE" localSheetId="5">#REF!</definedName>
    <definedName name="P_Z_4_N_COLONNE_MT_MAX_LIBELLE_SPECIFIQUE" localSheetId="10">#REF!</definedName>
    <definedName name="P_Z_4_N_COLONNE_MT_MAX_LIBELLE_SPECIFIQUE">#REF!</definedName>
    <definedName name="P_Z_4_N_COLONNE_MT_PRESENTE_INDICATION_SPECIFIQUE" localSheetId="5">#REF!</definedName>
    <definedName name="P_Z_4_N_COLONNE_MT_PRESENTE_INDICATION_SPECIFIQUE" localSheetId="10">#REF!</definedName>
    <definedName name="P_Z_4_N_COLONNE_MT_PRESENTE_INDICATION_SPECIFIQUE">#REF!</definedName>
    <definedName name="P_Z_4_N_COLONNE_MT_PRESENTE_INDICATION_STANDARD" localSheetId="5">#REF!</definedName>
    <definedName name="P_Z_4_N_COLONNE_MT_PRESENTE_INDICATION_STANDARD" localSheetId="10">#REF!</definedName>
    <definedName name="P_Z_4_N_COLONNE_MT_PRESENTE_INDICATION_STANDARD">#REF!</definedName>
    <definedName name="P_Z_4_N_COLONNE_MT_PRESENTE_SPECIFIQUE" localSheetId="5">#REF!</definedName>
    <definedName name="P_Z_4_N_COLONNE_MT_PRESENTE_SPECIFIQUE" localSheetId="10">#REF!</definedName>
    <definedName name="P_Z_4_N_COLONNE_MT_PRESENTE_SPECIFIQUE">#REF!</definedName>
    <definedName name="P_Z_4_N_COLONNE_MT_PRESENTE_STANDARD" localSheetId="5">#REF!</definedName>
    <definedName name="P_Z_4_N_COLONNE_MT_PRESENTE_STANDARD" localSheetId="10">#REF!</definedName>
    <definedName name="P_Z_4_N_COLONNE_MT_PRESENTE_STANDARD">#REF!</definedName>
    <definedName name="P_Z_4_N_COLONNE_MT_RAISONNABLE_LIBELLE_DEFAUT" localSheetId="5">#REF!</definedName>
    <definedName name="P_Z_4_N_COLONNE_MT_RAISONNABLE_LIBELLE_DEFAUT" localSheetId="10">#REF!</definedName>
    <definedName name="P_Z_4_N_COLONNE_MT_RAISONNABLE_LIBELLE_DEFAUT">#REF!</definedName>
    <definedName name="P_Z_4_N_COLONNE_MT_RAISONNABLE_LIBELLE_SPECIFIQUE" localSheetId="5">#REF!</definedName>
    <definedName name="P_Z_4_N_COLONNE_MT_RAISONNABLE_LIBELLE_SPECIFIQUE" localSheetId="10">#REF!</definedName>
    <definedName name="P_Z_4_N_COLONNE_MT_RAISONNABLE_LIBELLE_SPECIFIQUE">#REF!</definedName>
    <definedName name="P_Z_4_N_COLONNE_POSTE_INDICATION_SPECIFIQUE" localSheetId="5">#REF!</definedName>
    <definedName name="P_Z_4_N_COLONNE_POSTE_INDICATION_SPECIFIQUE" localSheetId="10">#REF!</definedName>
    <definedName name="P_Z_4_N_COLONNE_POSTE_INDICATION_SPECIFIQUE">#REF!</definedName>
    <definedName name="P_Z_4_N_COLONNE_POSTE_INDICATION_STANDARD" localSheetId="5">#REF!</definedName>
    <definedName name="P_Z_4_N_COLONNE_POSTE_INDICATION_STANDARD" localSheetId="10">#REF!</definedName>
    <definedName name="P_Z_4_N_COLONNE_POSTE_INDICATION_STANDARD">#REF!</definedName>
    <definedName name="P_Z_4_N_COLONNE_POSTE_SPECIFIQUE" localSheetId="5">#REF!</definedName>
    <definedName name="P_Z_4_N_COLONNE_POSTE_SPECIFIQUE" localSheetId="10">#REF!</definedName>
    <definedName name="P_Z_4_N_COLONNE_POSTE_SPECIFIQUE">#REF!</definedName>
    <definedName name="P_Z_4_N_COLONNE_POSTE_STANDARD" localSheetId="5">#REF!</definedName>
    <definedName name="P_Z_4_N_COLONNE_POSTE_STANDARD" localSheetId="10">#REF!</definedName>
    <definedName name="P_Z_4_N_COLONNE_POSTE_STANDARD">#REF!</definedName>
    <definedName name="P_Z_4_N_COLONNE_QUALIFICATION_INDICATION_SPECIFIQUE" localSheetId="5">#REF!</definedName>
    <definedName name="P_Z_4_N_COLONNE_QUALIFICATION_INDICATION_SPECIFIQUE" localSheetId="10">#REF!</definedName>
    <definedName name="P_Z_4_N_COLONNE_QUALIFICATION_INDICATION_SPECIFIQUE">#REF!</definedName>
    <definedName name="P_Z_4_N_COLONNE_QUALIFICATION_INDICATION_STANDARD" localSheetId="5">#REF!</definedName>
    <definedName name="P_Z_4_N_COLONNE_QUALIFICATION_INDICATION_STANDARD" localSheetId="10">#REF!</definedName>
    <definedName name="P_Z_4_N_COLONNE_QUALIFICATION_INDICATION_STANDARD">#REF!</definedName>
    <definedName name="P_Z_4_N_COLONNE_QUALIFICATION_SPECIFIQUE" localSheetId="5">#REF!</definedName>
    <definedName name="P_Z_4_N_COLONNE_QUALIFICATION_SPECIFIQUE" localSheetId="10">#REF!</definedName>
    <definedName name="P_Z_4_N_COLONNE_QUALIFICATION_SPECIFIQUE">#REF!</definedName>
    <definedName name="P_Z_4_N_COLONNE_QUALIFICATION_STANDARD" localSheetId="5">#REF!</definedName>
    <definedName name="P_Z_4_N_COLONNE_QUALIFICATION_STANDARD" localSheetId="10">#REF!</definedName>
    <definedName name="P_Z_4_N_COLONNE_QUALIFICATION_STANDARD">#REF!</definedName>
    <definedName name="P_Z_4_N_COLONNE_SOUS_OPERATION_INDICATION_SPECIFIQUE" localSheetId="5">#REF!</definedName>
    <definedName name="P_Z_4_N_COLONNE_SOUS_OPERATION_INDICATION_SPECIFIQUE" localSheetId="10">#REF!</definedName>
    <definedName name="P_Z_4_N_COLONNE_SOUS_OPERATION_INDICATION_SPECIFIQUE">#REF!</definedName>
    <definedName name="P_Z_4_N_COLONNE_SOUS_OPERATION_INDICATION_STANDARD" localSheetId="5">#REF!</definedName>
    <definedName name="P_Z_4_N_COLONNE_SOUS_OPERATION_INDICATION_STANDARD" localSheetId="10">#REF!</definedName>
    <definedName name="P_Z_4_N_COLONNE_SOUS_OPERATION_INDICATION_STANDARD">#REF!</definedName>
    <definedName name="P_Z_4_N_COLONNE_SOUS_OPERATION_SPECIFIQUE" localSheetId="5">#REF!</definedName>
    <definedName name="P_Z_4_N_COLONNE_SOUS_OPERATION_SPECIFIQUE" localSheetId="10">#REF!</definedName>
    <definedName name="P_Z_4_N_COLONNE_SOUS_OPERATION_SPECIFIQUE">#REF!</definedName>
    <definedName name="P_Z_4_N_COLONNE_SOUS_OPERATION_STANDARD" localSheetId="5">#REF!</definedName>
    <definedName name="P_Z_4_N_COLONNE_SOUS_OPERATION_STANDARD" localSheetId="10">#REF!</definedName>
    <definedName name="P_Z_4_N_COLONNE_SOUS_OPERATION_STANDARD">#REF!</definedName>
    <definedName name="P_Z_4_N_COLONNE_TEMPS_OPERATION_ELIGIBLE_LIBELLE_DEFAUT" localSheetId="5">#REF!</definedName>
    <definedName name="P_Z_4_N_COLONNE_TEMPS_OPERATION_ELIGIBLE_LIBELLE_DEFAUT" localSheetId="10">#REF!</definedName>
    <definedName name="P_Z_4_N_COLONNE_TEMPS_OPERATION_ELIGIBLE_LIBELLE_DEFAUT">#REF!</definedName>
    <definedName name="P_Z_4_N_COLONNE_TEMPS_OPERATION_ELIGIBLE_LIBELLE_SPECIFIQUE" localSheetId="5">#REF!</definedName>
    <definedName name="P_Z_4_N_COLONNE_TEMPS_OPERATION_ELIGIBLE_LIBELLE_SPECIFIQUE" localSheetId="10">#REF!</definedName>
    <definedName name="P_Z_4_N_COLONNE_TEMPS_OPERATION_ELIGIBLE_LIBELLE_SPECIFIQUE">#REF!</definedName>
    <definedName name="P_Z_4_N_COLONNE_TEMPS_OPERATION_INDICATION_SPECIFIQUE" localSheetId="5">#REF!</definedName>
    <definedName name="P_Z_4_N_COLONNE_TEMPS_OPERATION_INDICATION_SPECIFIQUE" localSheetId="10">#REF!</definedName>
    <definedName name="P_Z_4_N_COLONNE_TEMPS_OPERATION_INDICATION_SPECIFIQUE">#REF!</definedName>
    <definedName name="P_Z_4_N_COLONNE_TEMPS_OPERATION_INDICATION_STANDARD" localSheetId="5">#REF!</definedName>
    <definedName name="P_Z_4_N_COLONNE_TEMPS_OPERATION_INDICATION_STANDARD" localSheetId="10">#REF!</definedName>
    <definedName name="P_Z_4_N_COLONNE_TEMPS_OPERATION_INDICATION_STANDARD">#REF!</definedName>
    <definedName name="P_Z_4_N_COLONNE_TEMPS_OPERATION_RAISONNABLE_LIBELLE_DEFAUT" localSheetId="5">#REF!</definedName>
    <definedName name="P_Z_4_N_COLONNE_TEMPS_OPERATION_RAISONNABLE_LIBELLE_DEFAUT" localSheetId="10">#REF!</definedName>
    <definedName name="P_Z_4_N_COLONNE_TEMPS_OPERATION_RAISONNABLE_LIBELLE_DEFAUT">#REF!</definedName>
    <definedName name="P_Z_4_N_COLONNE_TEMPS_OPERATION_RAISONNABLE_LIBELLE_SPECIFIQUE" localSheetId="5">#REF!</definedName>
    <definedName name="P_Z_4_N_COLONNE_TEMPS_OPERATION_RAISONNABLE_LIBELLE_SPECIFIQUE" localSheetId="10">#REF!</definedName>
    <definedName name="P_Z_4_N_COLONNE_TEMPS_OPERATION_RAISONNABLE_LIBELLE_SPECIFIQUE">#REF!</definedName>
    <definedName name="P_Z_4_N_COLONNE_TEMPS_OPERATION_SPECIFIQUE" localSheetId="5">#REF!</definedName>
    <definedName name="P_Z_4_N_COLONNE_TEMPS_OPERATION_SPECIFIQUE" localSheetId="10">#REF!</definedName>
    <definedName name="P_Z_4_N_COLONNE_TEMPS_OPERATION_SPECIFIQUE">#REF!</definedName>
    <definedName name="P_Z_4_N_COLONNE_TEMPS_OPERATION_STANDARD" localSheetId="5">#REF!</definedName>
    <definedName name="P_Z_4_N_COLONNE_TEMPS_OPERATION_STANDARD" localSheetId="10">#REF!</definedName>
    <definedName name="P_Z_4_N_COLONNE_TEMPS_OPERATION_STANDARD">#REF!</definedName>
    <definedName name="P_Z_4_N_COLONNE_TEMPS_PERIODE_ELIGIBLE_LIBELLE_DEFAUT" localSheetId="5">#REF!</definedName>
    <definedName name="P_Z_4_N_COLONNE_TEMPS_PERIODE_ELIGIBLE_LIBELLE_DEFAUT" localSheetId="10">#REF!</definedName>
    <definedName name="P_Z_4_N_COLONNE_TEMPS_PERIODE_ELIGIBLE_LIBELLE_DEFAUT">#REF!</definedName>
    <definedName name="P_Z_4_N_COLONNE_TEMPS_PERIODE_ELIGIBLE_LIBELLE_SPECIFIQUE" localSheetId="5">#REF!</definedName>
    <definedName name="P_Z_4_N_COLONNE_TEMPS_PERIODE_ELIGIBLE_LIBELLE_SPECIFIQUE" localSheetId="10">#REF!</definedName>
    <definedName name="P_Z_4_N_COLONNE_TEMPS_PERIODE_ELIGIBLE_LIBELLE_SPECIFIQUE">#REF!</definedName>
    <definedName name="P_Z_4_N_COLONNE_TEMPS_PERIODE_INDICATION_SPECIFIQUE" localSheetId="5">#REF!</definedName>
    <definedName name="P_Z_4_N_COLONNE_TEMPS_PERIODE_INDICATION_SPECIFIQUE" localSheetId="10">#REF!</definedName>
    <definedName name="P_Z_4_N_COLONNE_TEMPS_PERIODE_INDICATION_SPECIFIQUE">#REF!</definedName>
    <definedName name="P_Z_4_N_COLONNE_TEMPS_PERIODE_INDICATION_STANDARD" localSheetId="5">#REF!</definedName>
    <definedName name="P_Z_4_N_COLONNE_TEMPS_PERIODE_INDICATION_STANDARD" localSheetId="10">#REF!</definedName>
    <definedName name="P_Z_4_N_COLONNE_TEMPS_PERIODE_INDICATION_STANDARD">#REF!</definedName>
    <definedName name="P_Z_4_N_COLONNE_TEMPS_PERIODE_RAISONNABLE_LIBELLE_DEFAUT" localSheetId="5">#REF!</definedName>
    <definedName name="P_Z_4_N_COLONNE_TEMPS_PERIODE_RAISONNABLE_LIBELLE_DEFAUT" localSheetId="10">#REF!</definedName>
    <definedName name="P_Z_4_N_COLONNE_TEMPS_PERIODE_RAISONNABLE_LIBELLE_DEFAUT">#REF!</definedName>
    <definedName name="P_Z_4_N_COLONNE_TEMPS_PERIODE_RAISONNABLE_LIBELLE_SPECIFIQUE" localSheetId="5">#REF!</definedName>
    <definedName name="P_Z_4_N_COLONNE_TEMPS_PERIODE_RAISONNABLE_LIBELLE_SPECIFIQUE" localSheetId="10">#REF!</definedName>
    <definedName name="P_Z_4_N_COLONNE_TEMPS_PERIODE_RAISONNABLE_LIBELLE_SPECIFIQUE">#REF!</definedName>
    <definedName name="P_Z_4_N_COLONNE_TEMPS_PERIODE_SPECIFIQUE" localSheetId="5">#REF!</definedName>
    <definedName name="P_Z_4_N_COLONNE_TEMPS_PERIODE_SPECIFIQUE" localSheetId="10">#REF!</definedName>
    <definedName name="P_Z_4_N_COLONNE_TEMPS_PERIODE_SPECIFIQUE">#REF!</definedName>
    <definedName name="P_Z_4_N_COLONNE_TEMPS_PERIODE_STANDARD" localSheetId="5">#REF!</definedName>
    <definedName name="P_Z_4_N_COLONNE_TEMPS_PERIODE_STANDARD" localSheetId="10">#REF!</definedName>
    <definedName name="P_Z_4_N_COLONNE_TEMPS_PERIODE_STANDARD">#REF!</definedName>
    <definedName name="P_Z_4_N_COLONNE_UNITE_ELIGIBLE_LIBELLE_DEFAUT" localSheetId="5">#REF!</definedName>
    <definedName name="P_Z_4_N_COLONNE_UNITE_ELIGIBLE_LIBELLE_DEFAUT" localSheetId="10">#REF!</definedName>
    <definedName name="P_Z_4_N_COLONNE_UNITE_ELIGIBLE_LIBELLE_DEFAUT">#REF!</definedName>
    <definedName name="P_Z_4_N_COLONNE_UNITE_ELIGIBLE_LIBELLE_SPECIFIQUE" localSheetId="5">#REF!</definedName>
    <definedName name="P_Z_4_N_COLONNE_UNITE_ELIGIBLE_LIBELLE_SPECIFIQUE" localSheetId="10">#REF!</definedName>
    <definedName name="P_Z_4_N_COLONNE_UNITE_ELIGIBLE_LIBELLE_SPECIFIQUE">#REF!</definedName>
    <definedName name="P_Z_4_N_COLONNE_UNITE_INDICATION_SPECIFIQUE" localSheetId="5">#REF!</definedName>
    <definedName name="P_Z_4_N_COLONNE_UNITE_INDICATION_SPECIFIQUE" localSheetId="10">#REF!</definedName>
    <definedName name="P_Z_4_N_COLONNE_UNITE_INDICATION_SPECIFIQUE">#REF!</definedName>
    <definedName name="P_Z_4_N_COLONNE_UNITE_INDICATION_STANDARD" localSheetId="5">#REF!</definedName>
    <definedName name="P_Z_4_N_COLONNE_UNITE_INDICATION_STANDARD" localSheetId="10">#REF!</definedName>
    <definedName name="P_Z_4_N_COLONNE_UNITE_INDICATION_STANDARD">#REF!</definedName>
    <definedName name="P_Z_4_N_COLONNE_UNITE_SPECIFIQUE" localSheetId="5">#REF!</definedName>
    <definedName name="P_Z_4_N_COLONNE_UNITE_SPECIFIQUE" localSheetId="10">#REF!</definedName>
    <definedName name="P_Z_4_N_COLONNE_UNITE_SPECIFIQUE">#REF!</definedName>
    <definedName name="P_Z_4_N_COLONNE_UNITE_STANDARD" localSheetId="5">#REF!</definedName>
    <definedName name="P_Z_4_N_COLONNE_UNITE_STANDARD" localSheetId="10">#REF!</definedName>
    <definedName name="P_Z_4_N_COLONNE_UNITE_STANDARD">#REF!</definedName>
    <definedName name="P_Z_4_N_CONSIGNE_DEPENSES_REMUNERATION" localSheetId="5">#REF!</definedName>
    <definedName name="P_Z_4_N_CONSIGNE_DEPENSES_REMUNERATION" localSheetId="10">#REF!</definedName>
    <definedName name="P_Z_4_N_CONSIGNE_DEPENSES_REMUNERATION">#REF!</definedName>
    <definedName name="P_Z_4_N_EXEMPLE_COMMENTAIRE" localSheetId="5">#REF!</definedName>
    <definedName name="P_Z_4_N_EXEMPLE_COMMENTAIRE" localSheetId="10">#REF!</definedName>
    <definedName name="P_Z_4_N_EXEMPLE_COMMENTAIRE">#REF!</definedName>
    <definedName name="P_Z_4_N_EXEMPLE_COUT" localSheetId="5">#REF!</definedName>
    <definedName name="P_Z_4_N_EXEMPLE_COUT" localSheetId="10">#REF!</definedName>
    <definedName name="P_Z_4_N_EXEMPLE_COUT">#REF!</definedName>
    <definedName name="P_Z_4_N_EXEMPLE_DESCRIPTION" localSheetId="5">#REF!</definedName>
    <definedName name="P_Z_4_N_EXEMPLE_DESCRIPTION" localSheetId="10">#REF!</definedName>
    <definedName name="P_Z_4_N_EXEMPLE_DESCRIPTION">#REF!</definedName>
    <definedName name="P_Z_4_N_EXEMPLE_INTERVENANT" localSheetId="5">#REF!</definedName>
    <definedName name="P_Z_4_N_EXEMPLE_INTERVENANT" localSheetId="10">#REF!</definedName>
    <definedName name="P_Z_4_N_EXEMPLE_INTERVENANT">#REF!</definedName>
    <definedName name="P_Z_4_N_EXEMPLE_JUSTIFICATIF" localSheetId="5">#REF!</definedName>
    <definedName name="P_Z_4_N_EXEMPLE_JUSTIFICATIF" localSheetId="10">#REF!</definedName>
    <definedName name="P_Z_4_N_EXEMPLE_JUSTIFICATIF">#REF!</definedName>
    <definedName name="P_Z_4_N_EXEMPLE_MT_PRESENTE" localSheetId="5">#REF!</definedName>
    <definedName name="P_Z_4_N_EXEMPLE_MT_PRESENTE" localSheetId="10">#REF!</definedName>
    <definedName name="P_Z_4_N_EXEMPLE_MT_PRESENTE">#REF!</definedName>
    <definedName name="P_Z_4_N_EXEMPLE_POSTE" localSheetId="5">#REF!</definedName>
    <definedName name="P_Z_4_N_EXEMPLE_POSTE" localSheetId="10">#REF!</definedName>
    <definedName name="P_Z_4_N_EXEMPLE_POSTE">#REF!</definedName>
    <definedName name="P_Z_4_N_EXEMPLE_QUALIFICATION" localSheetId="5">#REF!</definedName>
    <definedName name="P_Z_4_N_EXEMPLE_QUALIFICATION" localSheetId="10">#REF!</definedName>
    <definedName name="P_Z_4_N_EXEMPLE_QUALIFICATION">#REF!</definedName>
    <definedName name="P_Z_4_N_EXEMPLE_SOUS_OPERATION" localSheetId="5">#REF!</definedName>
    <definedName name="P_Z_4_N_EXEMPLE_SOUS_OPERATION" localSheetId="10">#REF!</definedName>
    <definedName name="P_Z_4_N_EXEMPLE_SOUS_OPERATION">#REF!</definedName>
    <definedName name="P_Z_4_N_EXEMPLE_TEMPS_OPERATION" localSheetId="5">#REF!</definedName>
    <definedName name="P_Z_4_N_EXEMPLE_TEMPS_OPERATION" localSheetId="10">#REF!</definedName>
    <definedName name="P_Z_4_N_EXEMPLE_TEMPS_OPERATION">#REF!</definedName>
    <definedName name="P_Z_4_N_EXEMPLE_TEMPS_PERIODE" localSheetId="5">#REF!</definedName>
    <definedName name="P_Z_4_N_EXEMPLE_TEMPS_PERIODE" localSheetId="10">#REF!</definedName>
    <definedName name="P_Z_4_N_EXEMPLE_TEMPS_PERIODE">#REF!</definedName>
    <definedName name="P_Z_4_N_EXEMPLE_UNITE" localSheetId="5">#REF!</definedName>
    <definedName name="P_Z_4_N_EXEMPLE_UNITE" localSheetId="10">#REF!</definedName>
    <definedName name="P_Z_4_N_EXEMPLE_UNITE">#REF!</definedName>
    <definedName name="P_Z_4_N_INTITULE_DEPENSES_REMUNERATION_DEFAUT" localSheetId="5">#REF!</definedName>
    <definedName name="P_Z_4_N_INTITULE_DEPENSES_REMUNERATION_DEFAUT" localSheetId="10">#REF!</definedName>
    <definedName name="P_Z_4_N_INTITULE_DEPENSES_REMUNERATION_DEFAUT">#REF!</definedName>
    <definedName name="P_Z_4_N_INTITULE_DEPENSES_REMUNERATION_STANDARD" localSheetId="5">#REF!</definedName>
    <definedName name="P_Z_4_N_INTITULE_DEPENSES_REMUNERATION_STANDARD" localSheetId="10">#REF!</definedName>
    <definedName name="P_Z_4_N_INTITULE_DEPENSES_REMUNERATION_STANDARD">#REF!</definedName>
    <definedName name="P_Z_4_R_LIBELLES_DESCRIPTIONS" localSheetId="5">#REF!</definedName>
    <definedName name="P_Z_4_R_LIBELLES_DESCRIPTIONS" localSheetId="10">#REF!</definedName>
    <definedName name="P_Z_4_R_LIBELLES_DESCRIPTIONS">#REF!</definedName>
    <definedName name="P_Z_4_R_LIBELLES_DESCRIPTIONS_1" localSheetId="5">#REF!</definedName>
    <definedName name="P_Z_4_R_LIBELLES_DESCRIPTIONS_1" localSheetId="10">#REF!</definedName>
    <definedName name="P_Z_4_R_LIBELLES_DESCRIPTIONS_1">#REF!</definedName>
    <definedName name="P_Z_4_R_LIBELLES_DESCRIPTIONS_10" localSheetId="5">#REF!</definedName>
    <definedName name="P_Z_4_R_LIBELLES_DESCRIPTIONS_10" localSheetId="10">#REF!</definedName>
    <definedName name="P_Z_4_R_LIBELLES_DESCRIPTIONS_10">#REF!</definedName>
    <definedName name="P_Z_4_R_LIBELLES_DESCRIPTIONS_11" localSheetId="5">#REF!</definedName>
    <definedName name="P_Z_4_R_LIBELLES_DESCRIPTIONS_11" localSheetId="10">#REF!</definedName>
    <definedName name="P_Z_4_R_LIBELLES_DESCRIPTIONS_11">#REF!</definedName>
    <definedName name="P_Z_4_R_LIBELLES_DESCRIPTIONS_12" localSheetId="5">#REF!</definedName>
    <definedName name="P_Z_4_R_LIBELLES_DESCRIPTIONS_12" localSheetId="10">#REF!</definedName>
    <definedName name="P_Z_4_R_LIBELLES_DESCRIPTIONS_12">#REF!</definedName>
    <definedName name="P_Z_4_R_LIBELLES_DESCRIPTIONS_13" localSheetId="5">#REF!</definedName>
    <definedName name="P_Z_4_R_LIBELLES_DESCRIPTIONS_13" localSheetId="10">#REF!</definedName>
    <definedName name="P_Z_4_R_LIBELLES_DESCRIPTIONS_13">#REF!</definedName>
    <definedName name="P_Z_4_R_LIBELLES_DESCRIPTIONS_14" localSheetId="5">#REF!</definedName>
    <definedName name="P_Z_4_R_LIBELLES_DESCRIPTIONS_14" localSheetId="10">#REF!</definedName>
    <definedName name="P_Z_4_R_LIBELLES_DESCRIPTIONS_14">#REF!</definedName>
    <definedName name="P_Z_4_R_LIBELLES_DESCRIPTIONS_15" localSheetId="5">#REF!</definedName>
    <definedName name="P_Z_4_R_LIBELLES_DESCRIPTIONS_15" localSheetId="10">#REF!</definedName>
    <definedName name="P_Z_4_R_LIBELLES_DESCRIPTIONS_15">#REF!</definedName>
    <definedName name="P_Z_4_R_LIBELLES_DESCRIPTIONS_16" localSheetId="5">#REF!</definedName>
    <definedName name="P_Z_4_R_LIBELLES_DESCRIPTIONS_16" localSheetId="10">#REF!</definedName>
    <definedName name="P_Z_4_R_LIBELLES_DESCRIPTIONS_16">#REF!</definedName>
    <definedName name="P_Z_4_R_LIBELLES_DESCRIPTIONS_17" localSheetId="5">#REF!</definedName>
    <definedName name="P_Z_4_R_LIBELLES_DESCRIPTIONS_17" localSheetId="10">#REF!</definedName>
    <definedName name="P_Z_4_R_LIBELLES_DESCRIPTIONS_17">#REF!</definedName>
    <definedName name="P_Z_4_R_LIBELLES_DESCRIPTIONS_18" localSheetId="5">#REF!</definedName>
    <definedName name="P_Z_4_R_LIBELLES_DESCRIPTIONS_18" localSheetId="10">#REF!</definedName>
    <definedName name="P_Z_4_R_LIBELLES_DESCRIPTIONS_18">#REF!</definedName>
    <definedName name="P_Z_4_R_LIBELLES_DESCRIPTIONS_19" localSheetId="5">#REF!</definedName>
    <definedName name="P_Z_4_R_LIBELLES_DESCRIPTIONS_19" localSheetId="10">#REF!</definedName>
    <definedName name="P_Z_4_R_LIBELLES_DESCRIPTIONS_19">#REF!</definedName>
    <definedName name="P_Z_4_R_LIBELLES_DESCRIPTIONS_2" localSheetId="5">#REF!</definedName>
    <definedName name="P_Z_4_R_LIBELLES_DESCRIPTIONS_2" localSheetId="10">#REF!</definedName>
    <definedName name="P_Z_4_R_LIBELLES_DESCRIPTIONS_2">#REF!</definedName>
    <definedName name="P_Z_4_R_LIBELLES_DESCRIPTIONS_20" localSheetId="5">#REF!</definedName>
    <definedName name="P_Z_4_R_LIBELLES_DESCRIPTIONS_20" localSheetId="10">#REF!</definedName>
    <definedName name="P_Z_4_R_LIBELLES_DESCRIPTIONS_20">#REF!</definedName>
    <definedName name="P_Z_4_R_LIBELLES_DESCRIPTIONS_3" localSheetId="5">#REF!</definedName>
    <definedName name="P_Z_4_R_LIBELLES_DESCRIPTIONS_3" localSheetId="10">#REF!</definedName>
    <definedName name="P_Z_4_R_LIBELLES_DESCRIPTIONS_3">#REF!</definedName>
    <definedName name="P_Z_4_R_LIBELLES_DESCRIPTIONS_4" localSheetId="5">#REF!</definedName>
    <definedName name="P_Z_4_R_LIBELLES_DESCRIPTIONS_4" localSheetId="10">#REF!</definedName>
    <definedName name="P_Z_4_R_LIBELLES_DESCRIPTIONS_4">#REF!</definedName>
    <definedName name="P_Z_4_R_LIBELLES_DESCRIPTIONS_5" localSheetId="5">#REF!</definedName>
    <definedName name="P_Z_4_R_LIBELLES_DESCRIPTIONS_5" localSheetId="10">#REF!</definedName>
    <definedName name="P_Z_4_R_LIBELLES_DESCRIPTIONS_5">#REF!</definedName>
    <definedName name="P_Z_4_R_LIBELLES_DESCRIPTIONS_6" localSheetId="5">#REF!</definedName>
    <definedName name="P_Z_4_R_LIBELLES_DESCRIPTIONS_6" localSheetId="10">#REF!</definedName>
    <definedName name="P_Z_4_R_LIBELLES_DESCRIPTIONS_6">#REF!</definedName>
    <definedName name="P_Z_4_R_LIBELLES_DESCRIPTIONS_7" localSheetId="5">#REF!</definedName>
    <definedName name="P_Z_4_R_LIBELLES_DESCRIPTIONS_7" localSheetId="10">#REF!</definedName>
    <definedName name="P_Z_4_R_LIBELLES_DESCRIPTIONS_7">#REF!</definedName>
    <definedName name="P_Z_4_R_LIBELLES_DESCRIPTIONS_8" localSheetId="5">#REF!</definedName>
    <definedName name="P_Z_4_R_LIBELLES_DESCRIPTIONS_8" localSheetId="10">#REF!</definedName>
    <definedName name="P_Z_4_R_LIBELLES_DESCRIPTIONS_8">#REF!</definedName>
    <definedName name="P_Z_4_R_LIBELLES_DESCRIPTIONS_9" localSheetId="5">#REF!</definedName>
    <definedName name="P_Z_4_R_LIBELLES_DESCRIPTIONS_9" localSheetId="10">#REF!</definedName>
    <definedName name="P_Z_4_R_LIBELLES_DESCRIPTIONS_9">#REF!</definedName>
    <definedName name="P_Z_4_R_LIBELLES_POSTES" localSheetId="5">#REF!</definedName>
    <definedName name="P_Z_4_R_LIBELLES_POSTES" localSheetId="10">#REF!</definedName>
    <definedName name="P_Z_4_R_LIBELLES_POSTES">#REF!</definedName>
    <definedName name="P_Z_4_R_LIBELLES_POSTES_1" localSheetId="5">#REF!</definedName>
    <definedName name="P_Z_4_R_LIBELLES_POSTES_1" localSheetId="10">#REF!</definedName>
    <definedName name="P_Z_4_R_LIBELLES_POSTES_1">#REF!</definedName>
    <definedName name="P_Z_4_R_LIBELLES_POSTES_10" localSheetId="5">#REF!</definedName>
    <definedName name="P_Z_4_R_LIBELLES_POSTES_10" localSheetId="10">#REF!</definedName>
    <definedName name="P_Z_4_R_LIBELLES_POSTES_10">#REF!</definedName>
    <definedName name="P_Z_4_R_LIBELLES_POSTES_11" localSheetId="5">#REF!</definedName>
    <definedName name="P_Z_4_R_LIBELLES_POSTES_11" localSheetId="10">#REF!</definedName>
    <definedName name="P_Z_4_R_LIBELLES_POSTES_11">#REF!</definedName>
    <definedName name="P_Z_4_R_LIBELLES_POSTES_12" localSheetId="5">#REF!</definedName>
    <definedName name="P_Z_4_R_LIBELLES_POSTES_12" localSheetId="10">#REF!</definedName>
    <definedName name="P_Z_4_R_LIBELLES_POSTES_12">#REF!</definedName>
    <definedName name="P_Z_4_R_LIBELLES_POSTES_13" localSheetId="5">#REF!</definedName>
    <definedName name="P_Z_4_R_LIBELLES_POSTES_13" localSheetId="10">#REF!</definedName>
    <definedName name="P_Z_4_R_LIBELLES_POSTES_13">#REF!</definedName>
    <definedName name="P_Z_4_R_LIBELLES_POSTES_14" localSheetId="5">#REF!</definedName>
    <definedName name="P_Z_4_R_LIBELLES_POSTES_14" localSheetId="10">#REF!</definedName>
    <definedName name="P_Z_4_R_LIBELLES_POSTES_14">#REF!</definedName>
    <definedName name="P_Z_4_R_LIBELLES_POSTES_15" localSheetId="5">#REF!</definedName>
    <definedName name="P_Z_4_R_LIBELLES_POSTES_15" localSheetId="10">#REF!</definedName>
    <definedName name="P_Z_4_R_LIBELLES_POSTES_15">#REF!</definedName>
    <definedName name="P_Z_4_R_LIBELLES_POSTES_16" localSheetId="5">#REF!</definedName>
    <definedName name="P_Z_4_R_LIBELLES_POSTES_16" localSheetId="10">#REF!</definedName>
    <definedName name="P_Z_4_R_LIBELLES_POSTES_16">#REF!</definedName>
    <definedName name="P_Z_4_R_LIBELLES_POSTES_17" localSheetId="5">#REF!</definedName>
    <definedName name="P_Z_4_R_LIBELLES_POSTES_17" localSheetId="10">#REF!</definedName>
    <definedName name="P_Z_4_R_LIBELLES_POSTES_17">#REF!</definedName>
    <definedName name="P_Z_4_R_LIBELLES_POSTES_18" localSheetId="5">#REF!</definedName>
    <definedName name="P_Z_4_R_LIBELLES_POSTES_18" localSheetId="10">#REF!</definedName>
    <definedName name="P_Z_4_R_LIBELLES_POSTES_18">#REF!</definedName>
    <definedName name="P_Z_4_R_LIBELLES_POSTES_19" localSheetId="5">#REF!</definedName>
    <definedName name="P_Z_4_R_LIBELLES_POSTES_19" localSheetId="10">#REF!</definedName>
    <definedName name="P_Z_4_R_LIBELLES_POSTES_19">#REF!</definedName>
    <definedName name="P_Z_4_R_LIBELLES_POSTES_2" localSheetId="5">#REF!</definedName>
    <definedName name="P_Z_4_R_LIBELLES_POSTES_2" localSheetId="10">#REF!</definedName>
    <definedName name="P_Z_4_R_LIBELLES_POSTES_2">#REF!</definedName>
    <definedName name="P_Z_4_R_LIBELLES_POSTES_20" localSheetId="5">#REF!</definedName>
    <definedName name="P_Z_4_R_LIBELLES_POSTES_20" localSheetId="10">#REF!</definedName>
    <definedName name="P_Z_4_R_LIBELLES_POSTES_20">#REF!</definedName>
    <definedName name="P_Z_4_R_LIBELLES_POSTES_3" localSheetId="5">#REF!</definedName>
    <definedName name="P_Z_4_R_LIBELLES_POSTES_3" localSheetId="10">#REF!</definedName>
    <definedName name="P_Z_4_R_LIBELLES_POSTES_3">#REF!</definedName>
    <definedName name="P_Z_4_R_LIBELLES_POSTES_4" localSheetId="5">#REF!</definedName>
    <definedName name="P_Z_4_R_LIBELLES_POSTES_4" localSheetId="10">#REF!</definedName>
    <definedName name="P_Z_4_R_LIBELLES_POSTES_4">#REF!</definedName>
    <definedName name="P_Z_4_R_LIBELLES_POSTES_5" localSheetId="5">#REF!</definedName>
    <definedName name="P_Z_4_R_LIBELLES_POSTES_5" localSheetId="10">#REF!</definedName>
    <definedName name="P_Z_4_R_LIBELLES_POSTES_5">#REF!</definedName>
    <definedName name="P_Z_4_R_LIBELLES_POSTES_6" localSheetId="5">#REF!</definedName>
    <definedName name="P_Z_4_R_LIBELLES_POSTES_6" localSheetId="10">#REF!</definedName>
    <definedName name="P_Z_4_R_LIBELLES_POSTES_6">#REF!</definedName>
    <definedName name="P_Z_4_R_LIBELLES_POSTES_7" localSheetId="5">#REF!</definedName>
    <definedName name="P_Z_4_R_LIBELLES_POSTES_7" localSheetId="10">#REF!</definedName>
    <definedName name="P_Z_4_R_LIBELLES_POSTES_7">#REF!</definedName>
    <definedName name="P_Z_4_R_LIBELLES_POSTES_8" localSheetId="5">#REF!</definedName>
    <definedName name="P_Z_4_R_LIBELLES_POSTES_8" localSheetId="10">#REF!</definedName>
    <definedName name="P_Z_4_R_LIBELLES_POSTES_8">#REF!</definedName>
    <definedName name="P_Z_4_R_LIBELLES_POSTES_9" localSheetId="5">#REF!</definedName>
    <definedName name="P_Z_4_R_LIBELLES_POSTES_9" localSheetId="10">#REF!</definedName>
    <definedName name="P_Z_4_R_LIBELLES_POSTES_9">#REF!</definedName>
    <definedName name="P_Z_4_R_LIBELLES_SOUS_OPERATIONS" localSheetId="5">#REF!</definedName>
    <definedName name="P_Z_4_R_LIBELLES_SOUS_OPERATIONS" localSheetId="10">#REF!</definedName>
    <definedName name="P_Z_4_R_LIBELLES_SOUS_OPERATIONS">#REF!</definedName>
    <definedName name="P_Z_4_R_LIBELLES_SOUS_OPERATIONS_1" localSheetId="5">#REF!</definedName>
    <definedName name="P_Z_4_R_LIBELLES_SOUS_OPERATIONS_1" localSheetId="10">#REF!</definedName>
    <definedName name="P_Z_4_R_LIBELLES_SOUS_OPERATIONS_1">#REF!</definedName>
    <definedName name="P_Z_4_R_LIBELLES_SOUS_OPERATIONS_10" localSheetId="5">#REF!</definedName>
    <definedName name="P_Z_4_R_LIBELLES_SOUS_OPERATIONS_10" localSheetId="10">#REF!</definedName>
    <definedName name="P_Z_4_R_LIBELLES_SOUS_OPERATIONS_10">#REF!</definedName>
    <definedName name="P_Z_4_R_LIBELLES_SOUS_OPERATIONS_11" localSheetId="5">#REF!</definedName>
    <definedName name="P_Z_4_R_LIBELLES_SOUS_OPERATIONS_11" localSheetId="10">#REF!</definedName>
    <definedName name="P_Z_4_R_LIBELLES_SOUS_OPERATIONS_11">#REF!</definedName>
    <definedName name="P_Z_4_R_LIBELLES_SOUS_OPERATIONS_12" localSheetId="5">#REF!</definedName>
    <definedName name="P_Z_4_R_LIBELLES_SOUS_OPERATIONS_12" localSheetId="10">#REF!</definedName>
    <definedName name="P_Z_4_R_LIBELLES_SOUS_OPERATIONS_12">#REF!</definedName>
    <definedName name="P_Z_4_R_LIBELLES_SOUS_OPERATIONS_13" localSheetId="5">#REF!</definedName>
    <definedName name="P_Z_4_R_LIBELLES_SOUS_OPERATIONS_13" localSheetId="10">#REF!</definedName>
    <definedName name="P_Z_4_R_LIBELLES_SOUS_OPERATIONS_13">#REF!</definedName>
    <definedName name="P_Z_4_R_LIBELLES_SOUS_OPERATIONS_14" localSheetId="5">#REF!</definedName>
    <definedName name="P_Z_4_R_LIBELLES_SOUS_OPERATIONS_14" localSheetId="10">#REF!</definedName>
    <definedName name="P_Z_4_R_LIBELLES_SOUS_OPERATIONS_14">#REF!</definedName>
    <definedName name="P_Z_4_R_LIBELLES_SOUS_OPERATIONS_15" localSheetId="5">#REF!</definedName>
    <definedName name="P_Z_4_R_LIBELLES_SOUS_OPERATIONS_15" localSheetId="10">#REF!</definedName>
    <definedName name="P_Z_4_R_LIBELLES_SOUS_OPERATIONS_15">#REF!</definedName>
    <definedName name="P_Z_4_R_LIBELLES_SOUS_OPERATIONS_16" localSheetId="5">#REF!</definedName>
    <definedName name="P_Z_4_R_LIBELLES_SOUS_OPERATIONS_16" localSheetId="10">#REF!</definedName>
    <definedName name="P_Z_4_R_LIBELLES_SOUS_OPERATIONS_16">#REF!</definedName>
    <definedName name="P_Z_4_R_LIBELLES_SOUS_OPERATIONS_17" localSheetId="5">#REF!</definedName>
    <definedName name="P_Z_4_R_LIBELLES_SOUS_OPERATIONS_17" localSheetId="10">#REF!</definedName>
    <definedName name="P_Z_4_R_LIBELLES_SOUS_OPERATIONS_17">#REF!</definedName>
    <definedName name="P_Z_4_R_LIBELLES_SOUS_OPERATIONS_18" localSheetId="5">#REF!</definedName>
    <definedName name="P_Z_4_R_LIBELLES_SOUS_OPERATIONS_18" localSheetId="10">#REF!</definedName>
    <definedName name="P_Z_4_R_LIBELLES_SOUS_OPERATIONS_18">#REF!</definedName>
    <definedName name="P_Z_4_R_LIBELLES_SOUS_OPERATIONS_19" localSheetId="5">#REF!</definedName>
    <definedName name="P_Z_4_R_LIBELLES_SOUS_OPERATIONS_19" localSheetId="10">#REF!</definedName>
    <definedName name="P_Z_4_R_LIBELLES_SOUS_OPERATIONS_19">#REF!</definedName>
    <definedName name="P_Z_4_R_LIBELLES_SOUS_OPERATIONS_2" localSheetId="5">#REF!</definedName>
    <definedName name="P_Z_4_R_LIBELLES_SOUS_OPERATIONS_2" localSheetId="10">#REF!</definedName>
    <definedName name="P_Z_4_R_LIBELLES_SOUS_OPERATIONS_2">#REF!</definedName>
    <definedName name="P_Z_4_R_LIBELLES_SOUS_OPERATIONS_20" localSheetId="5">#REF!</definedName>
    <definedName name="P_Z_4_R_LIBELLES_SOUS_OPERATIONS_20" localSheetId="10">#REF!</definedName>
    <definedName name="P_Z_4_R_LIBELLES_SOUS_OPERATIONS_20">#REF!</definedName>
    <definedName name="P_Z_4_R_LIBELLES_SOUS_OPERATIONS_3" localSheetId="5">#REF!</definedName>
    <definedName name="P_Z_4_R_LIBELLES_SOUS_OPERATIONS_3" localSheetId="10">#REF!</definedName>
    <definedName name="P_Z_4_R_LIBELLES_SOUS_OPERATIONS_3">#REF!</definedName>
    <definedName name="P_Z_4_R_LIBELLES_SOUS_OPERATIONS_4" localSheetId="5">#REF!</definedName>
    <definedName name="P_Z_4_R_LIBELLES_SOUS_OPERATIONS_4" localSheetId="10">#REF!</definedName>
    <definedName name="P_Z_4_R_LIBELLES_SOUS_OPERATIONS_4">#REF!</definedName>
    <definedName name="P_Z_4_R_LIBELLES_SOUS_OPERATIONS_5" localSheetId="5">#REF!</definedName>
    <definedName name="P_Z_4_R_LIBELLES_SOUS_OPERATIONS_5" localSheetId="10">#REF!</definedName>
    <definedName name="P_Z_4_R_LIBELLES_SOUS_OPERATIONS_5">#REF!</definedName>
    <definedName name="P_Z_4_R_LIBELLES_SOUS_OPERATIONS_6" localSheetId="5">#REF!</definedName>
    <definedName name="P_Z_4_R_LIBELLES_SOUS_OPERATIONS_6" localSheetId="10">#REF!</definedName>
    <definedName name="P_Z_4_R_LIBELLES_SOUS_OPERATIONS_6">#REF!</definedName>
    <definedName name="P_Z_4_R_LIBELLES_SOUS_OPERATIONS_7" localSheetId="5">#REF!</definedName>
    <definedName name="P_Z_4_R_LIBELLES_SOUS_OPERATIONS_7" localSheetId="10">#REF!</definedName>
    <definedName name="P_Z_4_R_LIBELLES_SOUS_OPERATIONS_7">#REF!</definedName>
    <definedName name="P_Z_4_R_LIBELLES_SOUS_OPERATIONS_8" localSheetId="5">#REF!</definedName>
    <definedName name="P_Z_4_R_LIBELLES_SOUS_OPERATIONS_8" localSheetId="10">#REF!</definedName>
    <definedName name="P_Z_4_R_LIBELLES_SOUS_OPERATIONS_8">#REF!</definedName>
    <definedName name="P_Z_4_R_LIBELLES_SOUS_OPERATIONS_9" localSheetId="5">#REF!</definedName>
    <definedName name="P_Z_4_R_LIBELLES_SOUS_OPERATIONS_9" localSheetId="10">#REF!</definedName>
    <definedName name="P_Z_4_R_LIBELLES_SOUS_OPERATIONS_9">#REF!</definedName>
    <definedName name="P_Z_4_R_LIBELLES_UNITES" localSheetId="5">#REF!</definedName>
    <definedName name="P_Z_4_R_LIBELLES_UNITES" localSheetId="10">#REF!</definedName>
    <definedName name="P_Z_4_R_LIBELLES_UNITES">#REF!</definedName>
    <definedName name="P_Z_4_R_LIBELLES_UNITES_1" localSheetId="5">#REF!</definedName>
    <definedName name="P_Z_4_R_LIBELLES_UNITES_1" localSheetId="10">#REF!</definedName>
    <definedName name="P_Z_4_R_LIBELLES_UNITES_1">#REF!</definedName>
    <definedName name="P_Z_4_R_LIBELLES_UNITES_10" localSheetId="5">#REF!</definedName>
    <definedName name="P_Z_4_R_LIBELLES_UNITES_10" localSheetId="10">#REF!</definedName>
    <definedName name="P_Z_4_R_LIBELLES_UNITES_10">#REF!</definedName>
    <definedName name="P_Z_4_R_LIBELLES_UNITES_11" localSheetId="5">#REF!</definedName>
    <definedName name="P_Z_4_R_LIBELLES_UNITES_11" localSheetId="10">#REF!</definedName>
    <definedName name="P_Z_4_R_LIBELLES_UNITES_11">#REF!</definedName>
    <definedName name="P_Z_4_R_LIBELLES_UNITES_12" localSheetId="5">#REF!</definedName>
    <definedName name="P_Z_4_R_LIBELLES_UNITES_12" localSheetId="10">#REF!</definedName>
    <definedName name="P_Z_4_R_LIBELLES_UNITES_12">#REF!</definedName>
    <definedName name="P_Z_4_R_LIBELLES_UNITES_13" localSheetId="5">#REF!</definedName>
    <definedName name="P_Z_4_R_LIBELLES_UNITES_13" localSheetId="10">#REF!</definedName>
    <definedName name="P_Z_4_R_LIBELLES_UNITES_13">#REF!</definedName>
    <definedName name="P_Z_4_R_LIBELLES_UNITES_14" localSheetId="5">#REF!</definedName>
    <definedName name="P_Z_4_R_LIBELLES_UNITES_14" localSheetId="10">#REF!</definedName>
    <definedName name="P_Z_4_R_LIBELLES_UNITES_14">#REF!</definedName>
    <definedName name="P_Z_4_R_LIBELLES_UNITES_15" localSheetId="5">#REF!</definedName>
    <definedName name="P_Z_4_R_LIBELLES_UNITES_15" localSheetId="10">#REF!</definedName>
    <definedName name="P_Z_4_R_LIBELLES_UNITES_15">#REF!</definedName>
    <definedName name="P_Z_4_R_LIBELLES_UNITES_16" localSheetId="5">#REF!</definedName>
    <definedName name="P_Z_4_R_LIBELLES_UNITES_16" localSheetId="10">#REF!</definedName>
    <definedName name="P_Z_4_R_LIBELLES_UNITES_16">#REF!</definedName>
    <definedName name="P_Z_4_R_LIBELLES_UNITES_17" localSheetId="5">#REF!</definedName>
    <definedName name="P_Z_4_R_LIBELLES_UNITES_17" localSheetId="10">#REF!</definedName>
    <definedName name="P_Z_4_R_LIBELLES_UNITES_17">#REF!</definedName>
    <definedName name="P_Z_4_R_LIBELLES_UNITES_18" localSheetId="5">#REF!</definedName>
    <definedName name="P_Z_4_R_LIBELLES_UNITES_18" localSheetId="10">#REF!</definedName>
    <definedName name="P_Z_4_R_LIBELLES_UNITES_18">#REF!</definedName>
    <definedName name="P_Z_4_R_LIBELLES_UNITES_19" localSheetId="5">#REF!</definedName>
    <definedName name="P_Z_4_R_LIBELLES_UNITES_19" localSheetId="10">#REF!</definedName>
    <definedName name="P_Z_4_R_LIBELLES_UNITES_19">#REF!</definedName>
    <definedName name="P_Z_4_R_LIBELLES_UNITES_2" localSheetId="5">#REF!</definedName>
    <definedName name="P_Z_4_R_LIBELLES_UNITES_2" localSheetId="10">#REF!</definedName>
    <definedName name="P_Z_4_R_LIBELLES_UNITES_2">#REF!</definedName>
    <definedName name="P_Z_4_R_LIBELLES_UNITES_20" localSheetId="5">#REF!</definedName>
    <definedName name="P_Z_4_R_LIBELLES_UNITES_20" localSheetId="10">#REF!</definedName>
    <definedName name="P_Z_4_R_LIBELLES_UNITES_20">#REF!</definedName>
    <definedName name="P_Z_4_R_LIBELLES_UNITES_3" localSheetId="5">#REF!</definedName>
    <definedName name="P_Z_4_R_LIBELLES_UNITES_3" localSheetId="10">#REF!</definedName>
    <definedName name="P_Z_4_R_LIBELLES_UNITES_3">#REF!</definedName>
    <definedName name="P_Z_4_R_LIBELLES_UNITES_4" localSheetId="5">#REF!</definedName>
    <definedName name="P_Z_4_R_LIBELLES_UNITES_4" localSheetId="10">#REF!</definedName>
    <definedName name="P_Z_4_R_LIBELLES_UNITES_4">#REF!</definedName>
    <definedName name="P_Z_4_R_LIBELLES_UNITES_5" localSheetId="5">#REF!</definedName>
    <definedName name="P_Z_4_R_LIBELLES_UNITES_5" localSheetId="10">#REF!</definedName>
    <definedName name="P_Z_4_R_LIBELLES_UNITES_5">#REF!</definedName>
    <definedName name="P_Z_4_R_LIBELLES_UNITES_6" localSheetId="5">#REF!</definedName>
    <definedName name="P_Z_4_R_LIBELLES_UNITES_6" localSheetId="10">#REF!</definedName>
    <definedName name="P_Z_4_R_LIBELLES_UNITES_6">#REF!</definedName>
    <definedName name="P_Z_4_R_LIBELLES_UNITES_7" localSheetId="5">#REF!</definedName>
    <definedName name="P_Z_4_R_LIBELLES_UNITES_7" localSheetId="10">#REF!</definedName>
    <definedName name="P_Z_4_R_LIBELLES_UNITES_7">#REF!</definedName>
    <definedName name="P_Z_4_R_LIBELLES_UNITES_8" localSheetId="5">#REF!</definedName>
    <definedName name="P_Z_4_R_LIBELLES_UNITES_8" localSheetId="10">#REF!</definedName>
    <definedName name="P_Z_4_R_LIBELLES_UNITES_8">#REF!</definedName>
    <definedName name="P_Z_4_R_LIBELLES_UNITES_9" localSheetId="5">#REF!</definedName>
    <definedName name="P_Z_4_R_LIBELLES_UNITES_9" localSheetId="10">#REF!</definedName>
    <definedName name="P_Z_4_R_LIBELLES_UNITES_9">#REF!</definedName>
    <definedName name="P_Z_8_B_COLONNE_BAREME" localSheetId="5">#REF!</definedName>
    <definedName name="P_Z_8_B_COLONNE_BAREME" localSheetId="10">#REF!</definedName>
    <definedName name="P_Z_8_B_COLONNE_BAREME">#REF!</definedName>
    <definedName name="P_Z_8_B_COLONNE_BAREME_INDICATION" localSheetId="5">#REF!</definedName>
    <definedName name="P_Z_8_B_COLONNE_BAREME_INDICATION" localSheetId="10">#REF!</definedName>
    <definedName name="P_Z_8_B_COLONNE_BAREME_INDICATION">#REF!</definedName>
    <definedName name="P_Z_8_B_COLONNE_COMMENTAIRE" localSheetId="5">#REF!</definedName>
    <definedName name="P_Z_8_B_COLONNE_COMMENTAIRE" localSheetId="10">#REF!</definedName>
    <definedName name="P_Z_8_B_COLONNE_COMMENTAIRE">#REF!</definedName>
    <definedName name="P_Z_8_B_COLONNE_COMMENTAIRE_ACTIVE" localSheetId="5">#REF!</definedName>
    <definedName name="P_Z_8_B_COLONNE_COMMENTAIRE_ACTIVE" localSheetId="10">#REF!</definedName>
    <definedName name="P_Z_8_B_COLONNE_COMMENTAIRE_ACTIVE">#REF!</definedName>
    <definedName name="P_Z_8_B_COLONNE_COMMENTAIRE_INDICATION" localSheetId="5">#REF!</definedName>
    <definedName name="P_Z_8_B_COLONNE_COMMENTAIRE_INDICATION" localSheetId="10">#REF!</definedName>
    <definedName name="P_Z_8_B_COLONNE_COMMENTAIRE_INDICATION">#REF!</definedName>
    <definedName name="P_Z_8_B_COLONNE_COMMENTAIRE_OBLIGATOIRE" localSheetId="5">#REF!</definedName>
    <definedName name="P_Z_8_B_COLONNE_COMMENTAIRE_OBLIGATOIRE" localSheetId="10">#REF!</definedName>
    <definedName name="P_Z_8_B_COLONNE_COMMENTAIRE_OBLIGATOIRE">#REF!</definedName>
    <definedName name="P_Z_8_B_COLONNE_COMMENTAIRE_SI_LIBELLE_STANDARD" localSheetId="5">#REF!</definedName>
    <definedName name="P_Z_8_B_COLONNE_COMMENTAIRE_SI_LIBELLE_STANDARD" localSheetId="10">#REF!</definedName>
    <definedName name="P_Z_8_B_COLONNE_COMMENTAIRE_SI_LIBELLE_STANDARD">#REF!</definedName>
    <definedName name="P_Z_8_B_COLONNE_DESCRIPTION" localSheetId="5">#REF!</definedName>
    <definedName name="P_Z_8_B_COLONNE_DESCRIPTION" localSheetId="10">#REF!</definedName>
    <definedName name="P_Z_8_B_COLONNE_DESCRIPTION">#REF!</definedName>
    <definedName name="P_Z_8_B_COLONNE_DESCRIPTION_INDICATION" localSheetId="5">#REF!</definedName>
    <definedName name="P_Z_8_B_COLONNE_DESCRIPTION_INDICATION" localSheetId="10">#REF!</definedName>
    <definedName name="P_Z_8_B_COLONNE_DESCRIPTION_INDICATION">#REF!</definedName>
    <definedName name="P_Z_8_B_COLONNE_JUSTIFICATIF" localSheetId="5">#REF!</definedName>
    <definedName name="P_Z_8_B_COLONNE_JUSTIFICATIF" localSheetId="10">#REF!</definedName>
    <definedName name="P_Z_8_B_COLONNE_JUSTIFICATIF">#REF!</definedName>
    <definedName name="P_Z_8_B_COLONNE_JUSTIFICATIF_ACTIVE" localSheetId="5">#REF!</definedName>
    <definedName name="P_Z_8_B_COLONNE_JUSTIFICATIF_ACTIVE" localSheetId="10">#REF!</definedName>
    <definedName name="P_Z_8_B_COLONNE_JUSTIFICATIF_ACTIVE">#REF!</definedName>
    <definedName name="P_Z_8_B_COLONNE_JUSTIFICATIF_INDICATION" localSheetId="5">#REF!</definedName>
    <definedName name="P_Z_8_B_COLONNE_JUSTIFICATIF_INDICATION" localSheetId="10">#REF!</definedName>
    <definedName name="P_Z_8_B_COLONNE_JUSTIFICATIF_INDICATION">#REF!</definedName>
    <definedName name="P_Z_8_B_COLONNE_JUSTIFICATIF_OBLIGATOIRE" localSheetId="5">#REF!</definedName>
    <definedName name="P_Z_8_B_COLONNE_JUSTIFICATIF_OBLIGATOIRE" localSheetId="10">#REF!</definedName>
    <definedName name="P_Z_8_B_COLONNE_JUSTIFICATIF_OBLIGATOIRE">#REF!</definedName>
    <definedName name="P_Z_8_B_COLONNE_MOTIFS_INELIGIBILITE_LIBELLE_STANDARD" localSheetId="5">#REF!</definedName>
    <definedName name="P_Z_8_B_COLONNE_MOTIFS_INELIGIBILITE_LIBELLE_STANDARD" localSheetId="10">#REF!</definedName>
    <definedName name="P_Z_8_B_COLONNE_MOTIFS_INELIGIBILITE_LIBELLE_STANDARD">#REF!</definedName>
    <definedName name="P_Z_8_B_COLONNE_MT_ELIGIBLE_LIBELLE_STANDARD" localSheetId="5">#REF!</definedName>
    <definedName name="P_Z_8_B_COLONNE_MT_ELIGIBLE_LIBELLE_STANDARD" localSheetId="10">#REF!</definedName>
    <definedName name="P_Z_8_B_COLONNE_MT_ELIGIBLE_LIBELLE_STANDARD">#REF!</definedName>
    <definedName name="P_Z_8_B_COLONNE_MT_MAX_ACTIVE" localSheetId="5">#REF!</definedName>
    <definedName name="P_Z_8_B_COLONNE_MT_MAX_ACTIVE" localSheetId="10">#REF!</definedName>
    <definedName name="P_Z_8_B_COLONNE_MT_MAX_ACTIVE">#REF!</definedName>
    <definedName name="P_Z_8_B_COLONNE_MT_MAX_LIBELLE_STANDARD" localSheetId="5">#REF!</definedName>
    <definedName name="P_Z_8_B_COLONNE_MT_MAX_LIBELLE_STANDARD" localSheetId="10">#REF!</definedName>
    <definedName name="P_Z_8_B_COLONNE_MT_MAX_LIBELLE_STANDARD">#REF!</definedName>
    <definedName name="P_Z_8_B_COLONNE_MT_PRESENTE" localSheetId="5">#REF!</definedName>
    <definedName name="P_Z_8_B_COLONNE_MT_PRESENTE" localSheetId="10">#REF!</definedName>
    <definedName name="P_Z_8_B_COLONNE_MT_PRESENTE">#REF!</definedName>
    <definedName name="P_Z_8_B_COLONNE_MT_PRESENTE_INDICATION" localSheetId="5">#REF!</definedName>
    <definedName name="P_Z_8_B_COLONNE_MT_PRESENTE_INDICATION" localSheetId="10">#REF!</definedName>
    <definedName name="P_Z_8_B_COLONNE_MT_PRESENTE_INDICATION">#REF!</definedName>
    <definedName name="P_Z_8_B_COLONNE_MT_RAISONNABLE_LIBELLE_STANDARD" localSheetId="5">#REF!</definedName>
    <definedName name="P_Z_8_B_COLONNE_MT_RAISONNABLE_LIBELLE_STANDARD" localSheetId="10">#REF!</definedName>
    <definedName name="P_Z_8_B_COLONNE_MT_RAISONNABLE_LIBELLE_STANDARD">#REF!</definedName>
    <definedName name="P_Z_8_B_COLONNE_POSTE" localSheetId="5">#REF!</definedName>
    <definedName name="P_Z_8_B_COLONNE_POSTE" localSheetId="10">#REF!</definedName>
    <definedName name="P_Z_8_B_COLONNE_POSTE">#REF!</definedName>
    <definedName name="P_Z_8_B_COLONNE_POSTE_INDICATION" localSheetId="5">#REF!</definedName>
    <definedName name="P_Z_8_B_COLONNE_POSTE_INDICATION" localSheetId="10">#REF!</definedName>
    <definedName name="P_Z_8_B_COLONNE_POSTE_INDICATION">#REF!</definedName>
    <definedName name="P_Z_8_B_COLONNE_QT_ELIGIBLE_LIBELLE_STANDARD" localSheetId="5">#REF!</definedName>
    <definedName name="P_Z_8_B_COLONNE_QT_ELIGIBLE_LIBELLE_STANDARD" localSheetId="10">#REF!</definedName>
    <definedName name="P_Z_8_B_COLONNE_QT_ELIGIBLE_LIBELLE_STANDARD">#REF!</definedName>
    <definedName name="P_Z_8_B_COLONNE_QT_RAISONNABLE_LIBELLE_STANDARD" localSheetId="5">#REF!</definedName>
    <definedName name="P_Z_8_B_COLONNE_QT_RAISONNABLE_LIBELLE_STANDARD" localSheetId="10">#REF!</definedName>
    <definedName name="P_Z_8_B_COLONNE_QT_RAISONNABLE_LIBELLE_STANDARD">#REF!</definedName>
    <definedName name="P_Z_8_B_COLONNE_QUANTITE" localSheetId="5">#REF!</definedName>
    <definedName name="P_Z_8_B_COLONNE_QUANTITE" localSheetId="10">#REF!</definedName>
    <definedName name="P_Z_8_B_COLONNE_QUANTITE">#REF!</definedName>
    <definedName name="P_Z_8_B_COLONNE_QUANTITE_INDICATION" localSheetId="5">#REF!</definedName>
    <definedName name="P_Z_8_B_COLONNE_QUANTITE_INDICATION" localSheetId="10">#REF!</definedName>
    <definedName name="P_Z_8_B_COLONNE_QUANTITE_INDICATION">#REF!</definedName>
    <definedName name="P_Z_8_B_COLONNE_SOUS_OPERATION" localSheetId="5">#REF!</definedName>
    <definedName name="P_Z_8_B_COLONNE_SOUS_OPERATION" localSheetId="10">#REF!</definedName>
    <definedName name="P_Z_8_B_COLONNE_SOUS_OPERATION">#REF!</definedName>
    <definedName name="P_Z_8_B_COLONNE_SOUS_OPERATION_INDICATION" localSheetId="5">#REF!</definedName>
    <definedName name="P_Z_8_B_COLONNE_SOUS_OPERATION_INDICATION" localSheetId="10">#REF!</definedName>
    <definedName name="P_Z_8_B_COLONNE_SOUS_OPERATION_INDICATION">#REF!</definedName>
    <definedName name="P_Z_8_B_COLONNE_UNITE" localSheetId="5">#REF!</definedName>
    <definedName name="P_Z_8_B_COLONNE_UNITE" localSheetId="10">#REF!</definedName>
    <definedName name="P_Z_8_B_COLONNE_UNITE">#REF!</definedName>
    <definedName name="P_Z_8_B_COLONNE_UNITE_INDICATION" localSheetId="5">#REF!</definedName>
    <definedName name="P_Z_8_B_COLONNE_UNITE_INDICATION" localSheetId="10">#REF!</definedName>
    <definedName name="P_Z_8_B_COLONNE_UNITE_INDICATION">#REF!</definedName>
    <definedName name="P_Z_8_B_COLONNE_VALEUR_BAREME" localSheetId="5">#REF!</definedName>
    <definedName name="P_Z_8_B_COLONNE_VALEUR_BAREME" localSheetId="10">#REF!</definedName>
    <definedName name="P_Z_8_B_COLONNE_VALEUR_BAREME">#REF!</definedName>
    <definedName name="P_Z_8_B_COLONNE_VALEUR_BAREME_INDICATION" localSheetId="5">#REF!</definedName>
    <definedName name="P_Z_8_B_COLONNE_VALEUR_BAREME_INDICATION" localSheetId="10">#REF!</definedName>
    <definedName name="P_Z_8_B_COLONNE_VALEUR_BAREME_INDICATION">#REF!</definedName>
    <definedName name="P_Z_8_B_EXEMPLE_UTILISATION" localSheetId="5">#REF!</definedName>
    <definedName name="P_Z_8_B_EXEMPLE_UTILISATION" localSheetId="10">#REF!</definedName>
    <definedName name="P_Z_8_B_EXEMPLE_UTILISATION">#REF!</definedName>
    <definedName name="P_Z_8_B_INTITULE_DEPENSES_BAREMES_STANDARD" localSheetId="5">#REF!</definedName>
    <definedName name="P_Z_8_B_INTITULE_DEPENSES_BAREMES_STANDARD" localSheetId="10">#REF!</definedName>
    <definedName name="P_Z_8_B_INTITULE_DEPENSES_BAREMES_STANDARD">#REF!</definedName>
    <definedName name="P_Z_8_B_UFD" localSheetId="5">#REF!</definedName>
    <definedName name="P_Z_8_B_UFD" localSheetId="10">#REF!</definedName>
    <definedName name="P_Z_8_B_UFD">#REF!</definedName>
    <definedName name="P_Z_8_B_ULD" localSheetId="5">#REF!</definedName>
    <definedName name="P_Z_8_B_ULD" localSheetId="10">#REF!</definedName>
    <definedName name="P_Z_8_B_ULD">#REF!</definedName>
    <definedName name="P_Z_8_B_UTILISATION_FILTRE_POSTES" localSheetId="5">#REF!</definedName>
    <definedName name="P_Z_8_B_UTILISATION_FILTRE_POSTES" localSheetId="10">#REF!</definedName>
    <definedName name="P_Z_8_B_UTILISATION_FILTRE_POSTES">#REF!</definedName>
    <definedName name="P_Z_8_B_UTILISATION_FILTRE_SOUS_OPERATIONS" localSheetId="5">#REF!</definedName>
    <definedName name="P_Z_8_B_UTILISATION_FILTRE_SOUS_OPERATIONS" localSheetId="10">#REF!</definedName>
    <definedName name="P_Z_8_B_UTILISATION_FILTRE_SOUS_OPERATIONS">#REF!</definedName>
    <definedName name="P_Z_8_N_COLONNE_BAREME_INDICATION_SPECIFIQUE" localSheetId="5">#REF!</definedName>
    <definedName name="P_Z_8_N_COLONNE_BAREME_INDICATION_SPECIFIQUE" localSheetId="10">#REF!</definedName>
    <definedName name="P_Z_8_N_COLONNE_BAREME_INDICATION_SPECIFIQUE">#REF!</definedName>
    <definedName name="P_Z_8_N_COLONNE_BAREME_INDICATION_STANDARD" localSheetId="5">#REF!</definedName>
    <definedName name="P_Z_8_N_COLONNE_BAREME_INDICATION_STANDARD" localSheetId="10">#REF!</definedName>
    <definedName name="P_Z_8_N_COLONNE_BAREME_INDICATION_STANDARD">#REF!</definedName>
    <definedName name="P_Z_8_N_COLONNE_BAREME_SPECIFIQUE" localSheetId="5">#REF!</definedName>
    <definedName name="P_Z_8_N_COLONNE_BAREME_SPECIFIQUE" localSheetId="10">#REF!</definedName>
    <definedName name="P_Z_8_N_COLONNE_BAREME_SPECIFIQUE">#REF!</definedName>
    <definedName name="P_Z_8_N_COLONNE_BAREME_STANDARD" localSheetId="5">#REF!</definedName>
    <definedName name="P_Z_8_N_COLONNE_BAREME_STANDARD" localSheetId="10">#REF!</definedName>
    <definedName name="P_Z_8_N_COLONNE_BAREME_STANDARD">#REF!</definedName>
    <definedName name="P_Z_8_N_COLONNE_COMMENTAIRE_INDICATION_SPECIFIQUE" localSheetId="5">#REF!</definedName>
    <definedName name="P_Z_8_N_COLONNE_COMMENTAIRE_INDICATION_SPECIFIQUE" localSheetId="10">#REF!</definedName>
    <definedName name="P_Z_8_N_COLONNE_COMMENTAIRE_INDICATION_SPECIFIQUE">#REF!</definedName>
    <definedName name="P_Z_8_N_COLONNE_COMMENTAIRE_INDICATION_STANDARD" localSheetId="5">#REF!</definedName>
    <definedName name="P_Z_8_N_COLONNE_COMMENTAIRE_INDICATION_STANDARD" localSheetId="10">#REF!</definedName>
    <definedName name="P_Z_8_N_COLONNE_COMMENTAIRE_INDICATION_STANDARD">#REF!</definedName>
    <definedName name="P_Z_8_N_COLONNE_COMMENTAIRE_SI_LIBELLE_DEFAUT" localSheetId="5">#REF!</definedName>
    <definedName name="P_Z_8_N_COLONNE_COMMENTAIRE_SI_LIBELLE_DEFAUT" localSheetId="10">#REF!</definedName>
    <definedName name="P_Z_8_N_COLONNE_COMMENTAIRE_SI_LIBELLE_DEFAUT">#REF!</definedName>
    <definedName name="P_Z_8_N_COLONNE_COMMENTAIRE_SI_LIBELLE_SPECIFIQUE" localSheetId="5">#REF!</definedName>
    <definedName name="P_Z_8_N_COLONNE_COMMENTAIRE_SI_LIBELLE_SPECIFIQUE" localSheetId="10">#REF!</definedName>
    <definedName name="P_Z_8_N_COLONNE_COMMENTAIRE_SI_LIBELLE_SPECIFIQUE">#REF!</definedName>
    <definedName name="P_Z_8_N_COLONNE_COMMENTAIRE_SPECIFIQUE" localSheetId="5">#REF!</definedName>
    <definedName name="P_Z_8_N_COLONNE_COMMENTAIRE_SPECIFIQUE" localSheetId="10">#REF!</definedName>
    <definedName name="P_Z_8_N_COLONNE_COMMENTAIRE_SPECIFIQUE">#REF!</definedName>
    <definedName name="P_Z_8_N_COLONNE_COMMENTAIRE_STANDARD" localSheetId="5">#REF!</definedName>
    <definedName name="P_Z_8_N_COLONNE_COMMENTAIRE_STANDARD" localSheetId="10">#REF!</definedName>
    <definedName name="P_Z_8_N_COLONNE_COMMENTAIRE_STANDARD">#REF!</definedName>
    <definedName name="P_Z_8_N_COLONNE_DESCRIPTION_INDICATION_SPECIFIQUE" localSheetId="5">#REF!</definedName>
    <definedName name="P_Z_8_N_COLONNE_DESCRIPTION_INDICATION_SPECIFIQUE" localSheetId="10">#REF!</definedName>
    <definedName name="P_Z_8_N_COLONNE_DESCRIPTION_INDICATION_SPECIFIQUE">#REF!</definedName>
    <definedName name="P_Z_8_N_COLONNE_DESCRIPTION_INDICATION_STANDARD" localSheetId="5">#REF!</definedName>
    <definedName name="P_Z_8_N_COLONNE_DESCRIPTION_INDICATION_STANDARD" localSheetId="10">#REF!</definedName>
    <definedName name="P_Z_8_N_COLONNE_DESCRIPTION_INDICATION_STANDARD">#REF!</definedName>
    <definedName name="P_Z_8_N_COLONNE_DESCRIPTION_SPECIFIQUE" localSheetId="5">#REF!</definedName>
    <definedName name="P_Z_8_N_COLONNE_DESCRIPTION_SPECIFIQUE" localSheetId="10">#REF!</definedName>
    <definedName name="P_Z_8_N_COLONNE_DESCRIPTION_SPECIFIQUE">#REF!</definedName>
    <definedName name="P_Z_8_N_COLONNE_DESCRIPTION_STANDARD" localSheetId="5">#REF!</definedName>
    <definedName name="P_Z_8_N_COLONNE_DESCRIPTION_STANDARD" localSheetId="10">#REF!</definedName>
    <definedName name="P_Z_8_N_COLONNE_DESCRIPTION_STANDARD">#REF!</definedName>
    <definedName name="P_Z_8_N_COLONNE_JUSTIFICATIF_INDICATION_SPECIFIQUE" localSheetId="5">#REF!</definedName>
    <definedName name="P_Z_8_N_COLONNE_JUSTIFICATIF_INDICATION_SPECIFIQUE" localSheetId="10">#REF!</definedName>
    <definedName name="P_Z_8_N_COLONNE_JUSTIFICATIF_INDICATION_SPECIFIQUE">#REF!</definedName>
    <definedName name="P_Z_8_N_COLONNE_JUSTIFICATIF_INDICATION_STANDARD" localSheetId="5">#REF!</definedName>
    <definedName name="P_Z_8_N_COLONNE_JUSTIFICATIF_INDICATION_STANDARD" localSheetId="10">#REF!</definedName>
    <definedName name="P_Z_8_N_COLONNE_JUSTIFICATIF_INDICATION_STANDARD">#REF!</definedName>
    <definedName name="P_Z_8_N_COLONNE_JUSTIFICATIF_SPECIFIQUE" localSheetId="5">#REF!</definedName>
    <definedName name="P_Z_8_N_COLONNE_JUSTIFICATIF_SPECIFIQUE" localSheetId="10">#REF!</definedName>
    <definedName name="P_Z_8_N_COLONNE_JUSTIFICATIF_SPECIFIQUE">#REF!</definedName>
    <definedName name="P_Z_8_N_COLONNE_JUSTIFICATIF_STANDARD" localSheetId="5">#REF!</definedName>
    <definedName name="P_Z_8_N_COLONNE_JUSTIFICATIF_STANDARD" localSheetId="10">#REF!</definedName>
    <definedName name="P_Z_8_N_COLONNE_JUSTIFICATIF_STANDARD">#REF!</definedName>
    <definedName name="P_Z_8_N_COLONNE_MOTIFS_INELIGIBILITE_LIBELLE_DEFAUT" localSheetId="5">#REF!</definedName>
    <definedName name="P_Z_8_N_COLONNE_MOTIFS_INELIGIBILITE_LIBELLE_DEFAUT" localSheetId="10">#REF!</definedName>
    <definedName name="P_Z_8_N_COLONNE_MOTIFS_INELIGIBILITE_LIBELLE_DEFAUT">#REF!</definedName>
    <definedName name="P_Z_8_N_COLONNE_MOTIFS_INELIGIBILITE_LIBELLE_SPECIFIQUE" localSheetId="5">#REF!</definedName>
    <definedName name="P_Z_8_N_COLONNE_MOTIFS_INELIGIBILITE_LIBELLE_SPECIFIQUE" localSheetId="10">#REF!</definedName>
    <definedName name="P_Z_8_N_COLONNE_MOTIFS_INELIGIBILITE_LIBELLE_SPECIFIQUE">#REF!</definedName>
    <definedName name="P_Z_8_N_COLONNE_MT_ELIGIBLE_LIBELLE_DEFAUT" localSheetId="5">#REF!</definedName>
    <definedName name="P_Z_8_N_COLONNE_MT_ELIGIBLE_LIBELLE_DEFAUT" localSheetId="10">#REF!</definedName>
    <definedName name="P_Z_8_N_COLONNE_MT_ELIGIBLE_LIBELLE_DEFAUT">#REF!</definedName>
    <definedName name="P_Z_8_N_COLONNE_MT_ELIGIBLE_LIBELLE_SPECIFIQUE" localSheetId="5">#REF!</definedName>
    <definedName name="P_Z_8_N_COLONNE_MT_ELIGIBLE_LIBELLE_SPECIFIQUE" localSheetId="10">#REF!</definedName>
    <definedName name="P_Z_8_N_COLONNE_MT_ELIGIBLE_LIBELLE_SPECIFIQUE">#REF!</definedName>
    <definedName name="P_Z_8_N_COLONNE_MT_MAX_LIBELLE_DEFAUT" localSheetId="5">#REF!</definedName>
    <definedName name="P_Z_8_N_COLONNE_MT_MAX_LIBELLE_DEFAUT" localSheetId="10">#REF!</definedName>
    <definedName name="P_Z_8_N_COLONNE_MT_MAX_LIBELLE_DEFAUT">#REF!</definedName>
    <definedName name="P_Z_8_N_COLONNE_MT_MAX_LIBELLE_SPECIFIQUE" localSheetId="5">#REF!</definedName>
    <definedName name="P_Z_8_N_COLONNE_MT_MAX_LIBELLE_SPECIFIQUE" localSheetId="10">#REF!</definedName>
    <definedName name="P_Z_8_N_COLONNE_MT_MAX_LIBELLE_SPECIFIQUE">#REF!</definedName>
    <definedName name="P_Z_8_N_COLONNE_MT_PRESENTE_INDICATION_SPECIFIQUE" localSheetId="5">#REF!</definedName>
    <definedName name="P_Z_8_N_COLONNE_MT_PRESENTE_INDICATION_SPECIFIQUE" localSheetId="10">#REF!</definedName>
    <definedName name="P_Z_8_N_COLONNE_MT_PRESENTE_INDICATION_SPECIFIQUE">#REF!</definedName>
    <definedName name="P_Z_8_N_COLONNE_MT_PRESENTE_INDICATION_STANDARD" localSheetId="5">#REF!</definedName>
    <definedName name="P_Z_8_N_COLONNE_MT_PRESENTE_INDICATION_STANDARD" localSheetId="10">#REF!</definedName>
    <definedName name="P_Z_8_N_COLONNE_MT_PRESENTE_INDICATION_STANDARD">#REF!</definedName>
    <definedName name="P_Z_8_N_COLONNE_MT_PRESENTE_SPECIFIQUE" localSheetId="5">#REF!</definedName>
    <definedName name="P_Z_8_N_COLONNE_MT_PRESENTE_SPECIFIQUE" localSheetId="10">#REF!</definedName>
    <definedName name="P_Z_8_N_COLONNE_MT_PRESENTE_SPECIFIQUE">#REF!</definedName>
    <definedName name="P_Z_8_N_COLONNE_MT_PRESENTE_STANDARD" localSheetId="5">#REF!</definedName>
    <definedName name="P_Z_8_N_COLONNE_MT_PRESENTE_STANDARD" localSheetId="10">#REF!</definedName>
    <definedName name="P_Z_8_N_COLONNE_MT_PRESENTE_STANDARD">#REF!</definedName>
    <definedName name="P_Z_8_N_COLONNE_MT_RAISONNABLE_LIBELLE_DEFAUT" localSheetId="5">#REF!</definedName>
    <definedName name="P_Z_8_N_COLONNE_MT_RAISONNABLE_LIBELLE_DEFAUT" localSheetId="10">#REF!</definedName>
    <definedName name="P_Z_8_N_COLONNE_MT_RAISONNABLE_LIBELLE_DEFAUT">#REF!</definedName>
    <definedName name="P_Z_8_N_COLONNE_MT_RAISONNABLE_LIBELLE_SPECIFIQUE" localSheetId="5">#REF!</definedName>
    <definedName name="P_Z_8_N_COLONNE_MT_RAISONNABLE_LIBELLE_SPECIFIQUE" localSheetId="10">#REF!</definedName>
    <definedName name="P_Z_8_N_COLONNE_MT_RAISONNABLE_LIBELLE_SPECIFIQUE">#REF!</definedName>
    <definedName name="P_Z_8_N_COLONNE_POSTE_INDICATION_SPECIFIQUE" localSheetId="5">#REF!</definedName>
    <definedName name="P_Z_8_N_COLONNE_POSTE_INDICATION_SPECIFIQUE" localSheetId="10">#REF!</definedName>
    <definedName name="P_Z_8_N_COLONNE_POSTE_INDICATION_SPECIFIQUE">#REF!</definedName>
    <definedName name="P_Z_8_N_COLONNE_POSTE_INDICATION_STANDARD" localSheetId="5">#REF!</definedName>
    <definedName name="P_Z_8_N_COLONNE_POSTE_INDICATION_STANDARD" localSheetId="10">#REF!</definedName>
    <definedName name="P_Z_8_N_COLONNE_POSTE_INDICATION_STANDARD">#REF!</definedName>
    <definedName name="P_Z_8_N_COLONNE_POSTE_SPECIFIQUE" localSheetId="5">#REF!</definedName>
    <definedName name="P_Z_8_N_COLONNE_POSTE_SPECIFIQUE" localSheetId="10">#REF!</definedName>
    <definedName name="P_Z_8_N_COLONNE_POSTE_SPECIFIQUE">#REF!</definedName>
    <definedName name="P_Z_8_N_COLONNE_POSTE_STANDARD" localSheetId="5">#REF!</definedName>
    <definedName name="P_Z_8_N_COLONNE_POSTE_STANDARD" localSheetId="10">#REF!</definedName>
    <definedName name="P_Z_8_N_COLONNE_POSTE_STANDARD">#REF!</definedName>
    <definedName name="P_Z_8_N_COLONNE_QT_ELIGIBLE_LIBELLE_DEFAUT" localSheetId="5">#REF!</definedName>
    <definedName name="P_Z_8_N_COLONNE_QT_ELIGIBLE_LIBELLE_DEFAUT" localSheetId="10">#REF!</definedName>
    <definedName name="P_Z_8_N_COLONNE_QT_ELIGIBLE_LIBELLE_DEFAUT">#REF!</definedName>
    <definedName name="P_Z_8_N_COLONNE_QT_ELIGIBLE_LIBELLE_SPECIFIQUE" localSheetId="5">#REF!</definedName>
    <definedName name="P_Z_8_N_COLONNE_QT_ELIGIBLE_LIBELLE_SPECIFIQUE" localSheetId="10">#REF!</definedName>
    <definedName name="P_Z_8_N_COLONNE_QT_ELIGIBLE_LIBELLE_SPECIFIQUE">#REF!</definedName>
    <definedName name="P_Z_8_N_COLONNE_QT_RAISONNABLE_LIBELLE_DEFAUT" localSheetId="5">#REF!</definedName>
    <definedName name="P_Z_8_N_COLONNE_QT_RAISONNABLE_LIBELLE_DEFAUT" localSheetId="10">#REF!</definedName>
    <definedName name="P_Z_8_N_COLONNE_QT_RAISONNABLE_LIBELLE_DEFAUT">#REF!</definedName>
    <definedName name="P_Z_8_N_COLONNE_QT_RAISONNABLE_LIBELLE_SPECIFIQUE" localSheetId="5">#REF!</definedName>
    <definedName name="P_Z_8_N_COLONNE_QT_RAISONNABLE_LIBELLE_SPECIFIQUE" localSheetId="10">#REF!</definedName>
    <definedName name="P_Z_8_N_COLONNE_QT_RAISONNABLE_LIBELLE_SPECIFIQUE">#REF!</definedName>
    <definedName name="P_Z_8_N_COLONNE_QUANTITE_INDICATION_SPECIFIQUE" localSheetId="5">#REF!</definedName>
    <definedName name="P_Z_8_N_COLONNE_QUANTITE_INDICATION_SPECIFIQUE" localSheetId="10">#REF!</definedName>
    <definedName name="P_Z_8_N_COLONNE_QUANTITE_INDICATION_SPECIFIQUE">#REF!</definedName>
    <definedName name="P_Z_8_N_COLONNE_QUANTITE_INDICATION_STANDARD" localSheetId="5">#REF!</definedName>
    <definedName name="P_Z_8_N_COLONNE_QUANTITE_INDICATION_STANDARD" localSheetId="10">#REF!</definedName>
    <definedName name="P_Z_8_N_COLONNE_QUANTITE_INDICATION_STANDARD">#REF!</definedName>
    <definedName name="P_Z_8_N_COLONNE_QUANTITE_SPECIFIQUE" localSheetId="5">#REF!</definedName>
    <definedName name="P_Z_8_N_COLONNE_QUANTITE_SPECIFIQUE" localSheetId="10">#REF!</definedName>
    <definedName name="P_Z_8_N_COLONNE_QUANTITE_SPECIFIQUE">#REF!</definedName>
    <definedName name="P_Z_8_N_COLONNE_QUANTITE_STANDARD" localSheetId="5">#REF!</definedName>
    <definedName name="P_Z_8_N_COLONNE_QUANTITE_STANDARD" localSheetId="10">#REF!</definedName>
    <definedName name="P_Z_8_N_COLONNE_QUANTITE_STANDARD">#REF!</definedName>
    <definedName name="P_Z_8_N_COLONNE_SOUS_OPERATION_INDICATION_SPECIFIQUE" localSheetId="5">#REF!</definedName>
    <definedName name="P_Z_8_N_COLONNE_SOUS_OPERATION_INDICATION_SPECIFIQUE" localSheetId="10">#REF!</definedName>
    <definedName name="P_Z_8_N_COLONNE_SOUS_OPERATION_INDICATION_SPECIFIQUE">#REF!</definedName>
    <definedName name="P_Z_8_N_COLONNE_SOUS_OPERATION_INDICATION_STANDARD" localSheetId="5">#REF!</definedName>
    <definedName name="P_Z_8_N_COLONNE_SOUS_OPERATION_INDICATION_STANDARD" localSheetId="10">#REF!</definedName>
    <definedName name="P_Z_8_N_COLONNE_SOUS_OPERATION_INDICATION_STANDARD">#REF!</definedName>
    <definedName name="P_Z_8_N_COLONNE_SOUS_OPERATION_SPECIFIQUE" localSheetId="5">#REF!</definedName>
    <definedName name="P_Z_8_N_COLONNE_SOUS_OPERATION_SPECIFIQUE" localSheetId="10">#REF!</definedName>
    <definedName name="P_Z_8_N_COLONNE_SOUS_OPERATION_SPECIFIQUE">#REF!</definedName>
    <definedName name="P_Z_8_N_COLONNE_SOUS_OPERATION_STANDARD" localSheetId="5">#REF!</definedName>
    <definedName name="P_Z_8_N_COLONNE_SOUS_OPERATION_STANDARD" localSheetId="10">#REF!</definedName>
    <definedName name="P_Z_8_N_COLONNE_SOUS_OPERATION_STANDARD">#REF!</definedName>
    <definedName name="P_Z_8_N_COLONNE_UNITE_INDICATION_SPECIFIQUE" localSheetId="5">#REF!</definedName>
    <definedName name="P_Z_8_N_COLONNE_UNITE_INDICATION_SPECIFIQUE" localSheetId="10">#REF!</definedName>
    <definedName name="P_Z_8_N_COLONNE_UNITE_INDICATION_SPECIFIQUE">#REF!</definedName>
    <definedName name="P_Z_8_N_COLONNE_UNITE_INDICATION_STANDARD" localSheetId="5">#REF!</definedName>
    <definedName name="P_Z_8_N_COLONNE_UNITE_INDICATION_STANDARD" localSheetId="10">#REF!</definedName>
    <definedName name="P_Z_8_N_COLONNE_UNITE_INDICATION_STANDARD">#REF!</definedName>
    <definedName name="P_Z_8_N_COLONNE_UNITE_SPECIFIQUE" localSheetId="5">#REF!</definedName>
    <definedName name="P_Z_8_N_COLONNE_UNITE_SPECIFIQUE" localSheetId="10">#REF!</definedName>
    <definedName name="P_Z_8_N_COLONNE_UNITE_SPECIFIQUE">#REF!</definedName>
    <definedName name="P_Z_8_N_COLONNE_UNITE_STANDARD" localSheetId="5">#REF!</definedName>
    <definedName name="P_Z_8_N_COLONNE_UNITE_STANDARD" localSheetId="10">#REF!</definedName>
    <definedName name="P_Z_8_N_COLONNE_UNITE_STANDARD">#REF!</definedName>
    <definedName name="P_Z_8_N_COLONNE_VALEUR_BAREME_INDICATION_SPECIFIQUE" localSheetId="5">#REF!</definedName>
    <definedName name="P_Z_8_N_COLONNE_VALEUR_BAREME_INDICATION_SPECIFIQUE" localSheetId="10">#REF!</definedName>
    <definedName name="P_Z_8_N_COLONNE_VALEUR_BAREME_INDICATION_SPECIFIQUE">#REF!</definedName>
    <definedName name="P_Z_8_N_COLONNE_VALEUR_BAREME_INDICATION_STANDARD" localSheetId="5">#REF!</definedName>
    <definedName name="P_Z_8_N_COLONNE_VALEUR_BAREME_INDICATION_STANDARD" localSheetId="10">#REF!</definedName>
    <definedName name="P_Z_8_N_COLONNE_VALEUR_BAREME_INDICATION_STANDARD">#REF!</definedName>
    <definedName name="P_Z_8_N_COLONNE_VALEUR_BAREME_SPECIFIQUE" localSheetId="5">#REF!</definedName>
    <definedName name="P_Z_8_N_COLONNE_VALEUR_BAREME_SPECIFIQUE" localSheetId="10">#REF!</definedName>
    <definedName name="P_Z_8_N_COLONNE_VALEUR_BAREME_SPECIFIQUE">#REF!</definedName>
    <definedName name="P_Z_8_N_COLONNE_VALEUR_BAREME_STANDARD" localSheetId="5">#REF!</definedName>
    <definedName name="P_Z_8_N_COLONNE_VALEUR_BAREME_STANDARD" localSheetId="10">#REF!</definedName>
    <definedName name="P_Z_8_N_COLONNE_VALEUR_BAREME_STANDARD">#REF!</definedName>
    <definedName name="P_Z_8_N_CONSIGNE_DEPENSES_BAREMES" localSheetId="5">#REF!</definedName>
    <definedName name="P_Z_8_N_CONSIGNE_DEPENSES_BAREMES" localSheetId="10">#REF!</definedName>
    <definedName name="P_Z_8_N_CONSIGNE_DEPENSES_BAREMES">#REF!</definedName>
    <definedName name="P_Z_8_N_EXEMPLE_BAREME" localSheetId="5">#REF!</definedName>
    <definedName name="P_Z_8_N_EXEMPLE_BAREME" localSheetId="10">#REF!</definedName>
    <definedName name="P_Z_8_N_EXEMPLE_BAREME">#REF!</definedName>
    <definedName name="P_Z_8_N_EXEMPLE_COMMENTAIRE" localSheetId="5">#REF!</definedName>
    <definedName name="P_Z_8_N_EXEMPLE_COMMENTAIRE" localSheetId="10">#REF!</definedName>
    <definedName name="P_Z_8_N_EXEMPLE_COMMENTAIRE">#REF!</definedName>
    <definedName name="P_Z_8_N_EXEMPLE_DESCRIPTION" localSheetId="5">#REF!</definedName>
    <definedName name="P_Z_8_N_EXEMPLE_DESCRIPTION" localSheetId="10">#REF!</definedName>
    <definedName name="P_Z_8_N_EXEMPLE_DESCRIPTION">#REF!</definedName>
    <definedName name="P_Z_8_N_EXEMPLE_DONNEES" localSheetId="5">#REF!</definedName>
    <definedName name="P_Z_8_N_EXEMPLE_DONNEES" localSheetId="10">#REF!</definedName>
    <definedName name="P_Z_8_N_EXEMPLE_DONNEES">#REF!</definedName>
    <definedName name="P_Z_8_N_EXEMPLE_JUSTIFICATIF" localSheetId="5">#REF!</definedName>
    <definedName name="P_Z_8_N_EXEMPLE_JUSTIFICATIF" localSheetId="10">#REF!</definedName>
    <definedName name="P_Z_8_N_EXEMPLE_JUSTIFICATIF">#REF!</definedName>
    <definedName name="P_Z_8_N_EXEMPLE_MT_PRESENTE" localSheetId="5">#REF!</definedName>
    <definedName name="P_Z_8_N_EXEMPLE_MT_PRESENTE" localSheetId="10">#REF!</definedName>
    <definedName name="P_Z_8_N_EXEMPLE_MT_PRESENTE">#REF!</definedName>
    <definedName name="P_Z_8_N_EXEMPLE_POSTE" localSheetId="5">#REF!</definedName>
    <definedName name="P_Z_8_N_EXEMPLE_POSTE" localSheetId="10">#REF!</definedName>
    <definedName name="P_Z_8_N_EXEMPLE_POSTE">#REF!</definedName>
    <definedName name="P_Z_8_N_EXEMPLE_QUANTITE" localSheetId="5">#REF!</definedName>
    <definedName name="P_Z_8_N_EXEMPLE_QUANTITE" localSheetId="10">#REF!</definedName>
    <definedName name="P_Z_8_N_EXEMPLE_QUANTITE">#REF!</definedName>
    <definedName name="P_Z_8_N_EXEMPLE_SOUS_OPERATION" localSheetId="5">#REF!</definedName>
    <definedName name="P_Z_8_N_EXEMPLE_SOUS_OPERATION" localSheetId="10">#REF!</definedName>
    <definedName name="P_Z_8_N_EXEMPLE_SOUS_OPERATION">#REF!</definedName>
    <definedName name="P_Z_8_N_EXEMPLE_UNITE" localSheetId="5">#REF!</definedName>
    <definedName name="P_Z_8_N_EXEMPLE_UNITE" localSheetId="10">#REF!</definedName>
    <definedName name="P_Z_8_N_EXEMPLE_UNITE">#REF!</definedName>
    <definedName name="P_Z_8_N_EXEMPLE_VALEUR_BAREME" localSheetId="5">#REF!</definedName>
    <definedName name="P_Z_8_N_EXEMPLE_VALEUR_BAREME" localSheetId="10">#REF!</definedName>
    <definedName name="P_Z_8_N_EXEMPLE_VALEUR_BAREME">#REF!</definedName>
    <definedName name="P_Z_8_N_INTITULE_DEPENSES_BAREMES_DEFAUT" localSheetId="5">#REF!</definedName>
    <definedName name="P_Z_8_N_INTITULE_DEPENSES_BAREMES_DEFAUT" localSheetId="10">#REF!</definedName>
    <definedName name="P_Z_8_N_INTITULE_DEPENSES_BAREMES_DEFAUT">#REF!</definedName>
    <definedName name="P_Z_8_N_INTITULE_DEPENSES_BAREMES_SPECIFIQUE" localSheetId="5">#REF!</definedName>
    <definedName name="P_Z_8_N_INTITULE_DEPENSES_BAREMES_SPECIFIQUE" localSheetId="10">#REF!</definedName>
    <definedName name="P_Z_8_N_INTITULE_DEPENSES_BAREMES_SPECIFIQUE">#REF!</definedName>
    <definedName name="P_Z_8_R_LIBELLES_CODES_BAREMES" localSheetId="5">#REF!</definedName>
    <definedName name="P_Z_8_R_LIBELLES_CODES_BAREMES" localSheetId="10">#REF!</definedName>
    <definedName name="P_Z_8_R_LIBELLES_CODES_BAREMES">#REF!</definedName>
    <definedName name="P_Z_8_R_LIBELLES_CODES_BAREMES_1" localSheetId="5">#REF!</definedName>
    <definedName name="P_Z_8_R_LIBELLES_CODES_BAREMES_1" localSheetId="10">#REF!</definedName>
    <definedName name="P_Z_8_R_LIBELLES_CODES_BAREMES_1">#REF!</definedName>
    <definedName name="P_Z_8_R_LIBELLES_CODES_BAREMES_10" localSheetId="5">#REF!</definedName>
    <definedName name="P_Z_8_R_LIBELLES_CODES_BAREMES_10" localSheetId="10">#REF!</definedName>
    <definedName name="P_Z_8_R_LIBELLES_CODES_BAREMES_10">#REF!</definedName>
    <definedName name="P_Z_8_R_LIBELLES_CODES_BAREMES_11" localSheetId="5">#REF!</definedName>
    <definedName name="P_Z_8_R_LIBELLES_CODES_BAREMES_11" localSheetId="10">#REF!</definedName>
    <definedName name="P_Z_8_R_LIBELLES_CODES_BAREMES_11">#REF!</definedName>
    <definedName name="P_Z_8_R_LIBELLES_CODES_BAREMES_12" localSheetId="5">#REF!</definedName>
    <definedName name="P_Z_8_R_LIBELLES_CODES_BAREMES_12" localSheetId="10">#REF!</definedName>
    <definedName name="P_Z_8_R_LIBELLES_CODES_BAREMES_12">#REF!</definedName>
    <definedName name="P_Z_8_R_LIBELLES_CODES_BAREMES_13" localSheetId="5">#REF!</definedName>
    <definedName name="P_Z_8_R_LIBELLES_CODES_BAREMES_13" localSheetId="10">#REF!</definedName>
    <definedName name="P_Z_8_R_LIBELLES_CODES_BAREMES_13">#REF!</definedName>
    <definedName name="P_Z_8_R_LIBELLES_CODES_BAREMES_14" localSheetId="5">#REF!</definedName>
    <definedName name="P_Z_8_R_LIBELLES_CODES_BAREMES_14" localSheetId="10">#REF!</definedName>
    <definedName name="P_Z_8_R_LIBELLES_CODES_BAREMES_14">#REF!</definedName>
    <definedName name="P_Z_8_R_LIBELLES_CODES_BAREMES_15" localSheetId="5">#REF!</definedName>
    <definedName name="P_Z_8_R_LIBELLES_CODES_BAREMES_15" localSheetId="10">#REF!</definedName>
    <definedName name="P_Z_8_R_LIBELLES_CODES_BAREMES_15">#REF!</definedName>
    <definedName name="P_Z_8_R_LIBELLES_CODES_BAREMES_16" localSheetId="5">#REF!</definedName>
    <definedName name="P_Z_8_R_LIBELLES_CODES_BAREMES_16" localSheetId="10">#REF!</definedName>
    <definedName name="P_Z_8_R_LIBELLES_CODES_BAREMES_16">#REF!</definedName>
    <definedName name="P_Z_8_R_LIBELLES_CODES_BAREMES_17" localSheetId="5">#REF!</definedName>
    <definedName name="P_Z_8_R_LIBELLES_CODES_BAREMES_17" localSheetId="10">#REF!</definedName>
    <definedName name="P_Z_8_R_LIBELLES_CODES_BAREMES_17">#REF!</definedName>
    <definedName name="P_Z_8_R_LIBELLES_CODES_BAREMES_18" localSheetId="5">#REF!</definedName>
    <definedName name="P_Z_8_R_LIBELLES_CODES_BAREMES_18" localSheetId="10">#REF!</definedName>
    <definedName name="P_Z_8_R_LIBELLES_CODES_BAREMES_18">#REF!</definedName>
    <definedName name="P_Z_8_R_LIBELLES_CODES_BAREMES_19" localSheetId="5">#REF!</definedName>
    <definedName name="P_Z_8_R_LIBELLES_CODES_BAREMES_19" localSheetId="10">#REF!</definedName>
    <definedName name="P_Z_8_R_LIBELLES_CODES_BAREMES_19">#REF!</definedName>
    <definedName name="P_Z_8_R_LIBELLES_CODES_BAREMES_2" localSheetId="5">#REF!</definedName>
    <definedName name="P_Z_8_R_LIBELLES_CODES_BAREMES_2" localSheetId="10">#REF!</definedName>
    <definedName name="P_Z_8_R_LIBELLES_CODES_BAREMES_2">#REF!</definedName>
    <definedName name="P_Z_8_R_LIBELLES_CODES_BAREMES_20" localSheetId="5">#REF!</definedName>
    <definedName name="P_Z_8_R_LIBELLES_CODES_BAREMES_20" localSheetId="10">#REF!</definedName>
    <definedName name="P_Z_8_R_LIBELLES_CODES_BAREMES_20">#REF!</definedName>
    <definedName name="P_Z_8_R_LIBELLES_CODES_BAREMES_21" localSheetId="5">#REF!</definedName>
    <definedName name="P_Z_8_R_LIBELLES_CODES_BAREMES_21" localSheetId="10">#REF!</definedName>
    <definedName name="P_Z_8_R_LIBELLES_CODES_BAREMES_21">#REF!</definedName>
    <definedName name="P_Z_8_R_LIBELLES_CODES_BAREMES_22" localSheetId="5">#REF!</definedName>
    <definedName name="P_Z_8_R_LIBELLES_CODES_BAREMES_22" localSheetId="10">#REF!</definedName>
    <definedName name="P_Z_8_R_LIBELLES_CODES_BAREMES_22">#REF!</definedName>
    <definedName name="P_Z_8_R_LIBELLES_CODES_BAREMES_23" localSheetId="5">#REF!</definedName>
    <definedName name="P_Z_8_R_LIBELLES_CODES_BAREMES_23" localSheetId="10">#REF!</definedName>
    <definedName name="P_Z_8_R_LIBELLES_CODES_BAREMES_23">#REF!</definedName>
    <definedName name="P_Z_8_R_LIBELLES_CODES_BAREMES_24" localSheetId="5">#REF!</definedName>
    <definedName name="P_Z_8_R_LIBELLES_CODES_BAREMES_24" localSheetId="10">#REF!</definedName>
    <definedName name="P_Z_8_R_LIBELLES_CODES_BAREMES_24">#REF!</definedName>
    <definedName name="P_Z_8_R_LIBELLES_CODES_BAREMES_25" localSheetId="5">#REF!</definedName>
    <definedName name="P_Z_8_R_LIBELLES_CODES_BAREMES_25" localSheetId="10">#REF!</definedName>
    <definedName name="P_Z_8_R_LIBELLES_CODES_BAREMES_25">#REF!</definedName>
    <definedName name="P_Z_8_R_LIBELLES_CODES_BAREMES_26" localSheetId="5">#REF!</definedName>
    <definedName name="P_Z_8_R_LIBELLES_CODES_BAREMES_26" localSheetId="10">#REF!</definedName>
    <definedName name="P_Z_8_R_LIBELLES_CODES_BAREMES_26">#REF!</definedName>
    <definedName name="P_Z_8_R_LIBELLES_CODES_BAREMES_27" localSheetId="5">#REF!</definedName>
    <definedName name="P_Z_8_R_LIBELLES_CODES_BAREMES_27" localSheetId="10">#REF!</definedName>
    <definedName name="P_Z_8_R_LIBELLES_CODES_BAREMES_27">#REF!</definedName>
    <definedName name="P_Z_8_R_LIBELLES_CODES_BAREMES_28" localSheetId="5">#REF!</definedName>
    <definedName name="P_Z_8_R_LIBELLES_CODES_BAREMES_28" localSheetId="10">#REF!</definedName>
    <definedName name="P_Z_8_R_LIBELLES_CODES_BAREMES_28">#REF!</definedName>
    <definedName name="P_Z_8_R_LIBELLES_CODES_BAREMES_29" localSheetId="5">#REF!</definedName>
    <definedName name="P_Z_8_R_LIBELLES_CODES_BAREMES_29" localSheetId="10">#REF!</definedName>
    <definedName name="P_Z_8_R_LIBELLES_CODES_BAREMES_29">#REF!</definedName>
    <definedName name="P_Z_8_R_LIBELLES_CODES_BAREMES_3" localSheetId="5">#REF!</definedName>
    <definedName name="P_Z_8_R_LIBELLES_CODES_BAREMES_3" localSheetId="10">#REF!</definedName>
    <definedName name="P_Z_8_R_LIBELLES_CODES_BAREMES_3">#REF!</definedName>
    <definedName name="P_Z_8_R_LIBELLES_CODES_BAREMES_30" localSheetId="5">#REF!</definedName>
    <definedName name="P_Z_8_R_LIBELLES_CODES_BAREMES_30" localSheetId="10">#REF!</definedName>
    <definedName name="P_Z_8_R_LIBELLES_CODES_BAREMES_30">#REF!</definedName>
    <definedName name="P_Z_8_R_LIBELLES_CODES_BAREMES_31" localSheetId="5">#REF!</definedName>
    <definedName name="P_Z_8_R_LIBELLES_CODES_BAREMES_31" localSheetId="10">#REF!</definedName>
    <definedName name="P_Z_8_R_LIBELLES_CODES_BAREMES_31">#REF!</definedName>
    <definedName name="P_Z_8_R_LIBELLES_CODES_BAREMES_32" localSheetId="5">#REF!</definedName>
    <definedName name="P_Z_8_R_LIBELLES_CODES_BAREMES_32" localSheetId="10">#REF!</definedName>
    <definedName name="P_Z_8_R_LIBELLES_CODES_BAREMES_32">#REF!</definedName>
    <definedName name="P_Z_8_R_LIBELLES_CODES_BAREMES_33" localSheetId="5">#REF!</definedName>
    <definedName name="P_Z_8_R_LIBELLES_CODES_BAREMES_33" localSheetId="10">#REF!</definedName>
    <definedName name="P_Z_8_R_LIBELLES_CODES_BAREMES_33">#REF!</definedName>
    <definedName name="P_Z_8_R_LIBELLES_CODES_BAREMES_34" localSheetId="5">#REF!</definedName>
    <definedName name="P_Z_8_R_LIBELLES_CODES_BAREMES_34" localSheetId="10">#REF!</definedName>
    <definedName name="P_Z_8_R_LIBELLES_CODES_BAREMES_34">#REF!</definedName>
    <definedName name="P_Z_8_R_LIBELLES_CODES_BAREMES_35" localSheetId="5">#REF!</definedName>
    <definedName name="P_Z_8_R_LIBELLES_CODES_BAREMES_35" localSheetId="10">#REF!</definedName>
    <definedName name="P_Z_8_R_LIBELLES_CODES_BAREMES_35">#REF!</definedName>
    <definedName name="P_Z_8_R_LIBELLES_CODES_BAREMES_36" localSheetId="5">#REF!</definedName>
    <definedName name="P_Z_8_R_LIBELLES_CODES_BAREMES_36" localSheetId="10">#REF!</definedName>
    <definedName name="P_Z_8_R_LIBELLES_CODES_BAREMES_36">#REF!</definedName>
    <definedName name="P_Z_8_R_LIBELLES_CODES_BAREMES_37" localSheetId="5">#REF!</definedName>
    <definedName name="P_Z_8_R_LIBELLES_CODES_BAREMES_37" localSheetId="10">#REF!</definedName>
    <definedName name="P_Z_8_R_LIBELLES_CODES_BAREMES_37">#REF!</definedName>
    <definedName name="P_Z_8_R_LIBELLES_CODES_BAREMES_38" localSheetId="5">#REF!</definedName>
    <definedName name="P_Z_8_R_LIBELLES_CODES_BAREMES_38" localSheetId="10">#REF!</definedName>
    <definedName name="P_Z_8_R_LIBELLES_CODES_BAREMES_38">#REF!</definedName>
    <definedName name="P_Z_8_R_LIBELLES_CODES_BAREMES_39" localSheetId="5">#REF!</definedName>
    <definedName name="P_Z_8_R_LIBELLES_CODES_BAREMES_39" localSheetId="10">#REF!</definedName>
    <definedName name="P_Z_8_R_LIBELLES_CODES_BAREMES_39">#REF!</definedName>
    <definedName name="P_Z_8_R_LIBELLES_CODES_BAREMES_4" localSheetId="5">#REF!</definedName>
    <definedName name="P_Z_8_R_LIBELLES_CODES_BAREMES_4" localSheetId="10">#REF!</definedName>
    <definedName name="P_Z_8_R_LIBELLES_CODES_BAREMES_4">#REF!</definedName>
    <definedName name="P_Z_8_R_LIBELLES_CODES_BAREMES_40" localSheetId="5">#REF!</definedName>
    <definedName name="P_Z_8_R_LIBELLES_CODES_BAREMES_40" localSheetId="10">#REF!</definedName>
    <definedName name="P_Z_8_R_LIBELLES_CODES_BAREMES_40">#REF!</definedName>
    <definedName name="P_Z_8_R_LIBELLES_CODES_BAREMES_5" localSheetId="5">#REF!</definedName>
    <definedName name="P_Z_8_R_LIBELLES_CODES_BAREMES_5" localSheetId="10">#REF!</definedName>
    <definedName name="P_Z_8_R_LIBELLES_CODES_BAREMES_5">#REF!</definedName>
    <definedName name="P_Z_8_R_LIBELLES_CODES_BAREMES_6" localSheetId="5">#REF!</definedName>
    <definedName name="P_Z_8_R_LIBELLES_CODES_BAREMES_6" localSheetId="10">#REF!</definedName>
    <definedName name="P_Z_8_R_LIBELLES_CODES_BAREMES_6">#REF!</definedName>
    <definedName name="P_Z_8_R_LIBELLES_CODES_BAREMES_7" localSheetId="5">#REF!</definedName>
    <definedName name="P_Z_8_R_LIBELLES_CODES_BAREMES_7" localSheetId="10">#REF!</definedName>
    <definedName name="P_Z_8_R_LIBELLES_CODES_BAREMES_7">#REF!</definedName>
    <definedName name="P_Z_8_R_LIBELLES_CODES_BAREMES_8" localSheetId="5">#REF!</definedName>
    <definedName name="P_Z_8_R_LIBELLES_CODES_BAREMES_8" localSheetId="10">#REF!</definedName>
    <definedName name="P_Z_8_R_LIBELLES_CODES_BAREMES_8">#REF!</definedName>
    <definedName name="P_Z_8_R_LIBELLES_CODES_BAREMES_9" localSheetId="5">#REF!</definedName>
    <definedName name="P_Z_8_R_LIBELLES_CODES_BAREMES_9" localSheetId="10">#REF!</definedName>
    <definedName name="P_Z_8_R_LIBELLES_CODES_BAREMES_9">#REF!</definedName>
    <definedName name="P_Z_8_R_LIBELLES_DESCRIPTIONS" localSheetId="5">#REF!</definedName>
    <definedName name="P_Z_8_R_LIBELLES_DESCRIPTIONS" localSheetId="10">#REF!</definedName>
    <definedName name="P_Z_8_R_LIBELLES_DESCRIPTIONS">#REF!</definedName>
    <definedName name="P_Z_8_R_LIBELLES_DESCRIPTIONS_1" localSheetId="5">#REF!</definedName>
    <definedName name="P_Z_8_R_LIBELLES_DESCRIPTIONS_1" localSheetId="10">#REF!</definedName>
    <definedName name="P_Z_8_R_LIBELLES_DESCRIPTIONS_1">#REF!</definedName>
    <definedName name="P_Z_8_R_LIBELLES_DESCRIPTIONS_10" localSheetId="5">#REF!</definedName>
    <definedName name="P_Z_8_R_LIBELLES_DESCRIPTIONS_10" localSheetId="10">#REF!</definedName>
    <definedName name="P_Z_8_R_LIBELLES_DESCRIPTIONS_10">#REF!</definedName>
    <definedName name="P_Z_8_R_LIBELLES_DESCRIPTIONS_11" localSheetId="5">#REF!</definedName>
    <definedName name="P_Z_8_R_LIBELLES_DESCRIPTIONS_11" localSheetId="10">#REF!</definedName>
    <definedName name="P_Z_8_R_LIBELLES_DESCRIPTIONS_11">#REF!</definedName>
    <definedName name="P_Z_8_R_LIBELLES_DESCRIPTIONS_12" localSheetId="5">#REF!</definedName>
    <definedName name="P_Z_8_R_LIBELLES_DESCRIPTIONS_12" localSheetId="10">#REF!</definedName>
    <definedName name="P_Z_8_R_LIBELLES_DESCRIPTIONS_12">#REF!</definedName>
    <definedName name="P_Z_8_R_LIBELLES_DESCRIPTIONS_13" localSheetId="5">#REF!</definedName>
    <definedName name="P_Z_8_R_LIBELLES_DESCRIPTIONS_13" localSheetId="10">#REF!</definedName>
    <definedName name="P_Z_8_R_LIBELLES_DESCRIPTIONS_13">#REF!</definedName>
    <definedName name="P_Z_8_R_LIBELLES_DESCRIPTIONS_14" localSheetId="5">#REF!</definedName>
    <definedName name="P_Z_8_R_LIBELLES_DESCRIPTIONS_14" localSheetId="10">#REF!</definedName>
    <definedName name="P_Z_8_R_LIBELLES_DESCRIPTIONS_14">#REF!</definedName>
    <definedName name="P_Z_8_R_LIBELLES_DESCRIPTIONS_15" localSheetId="5">#REF!</definedName>
    <definedName name="P_Z_8_R_LIBELLES_DESCRIPTIONS_15" localSheetId="10">#REF!</definedName>
    <definedName name="P_Z_8_R_LIBELLES_DESCRIPTIONS_15">#REF!</definedName>
    <definedName name="P_Z_8_R_LIBELLES_DESCRIPTIONS_16" localSheetId="5">#REF!</definedName>
    <definedName name="P_Z_8_R_LIBELLES_DESCRIPTIONS_16" localSheetId="10">#REF!</definedName>
    <definedName name="P_Z_8_R_LIBELLES_DESCRIPTIONS_16">#REF!</definedName>
    <definedName name="P_Z_8_R_LIBELLES_DESCRIPTIONS_17" localSheetId="5">#REF!</definedName>
    <definedName name="P_Z_8_R_LIBELLES_DESCRIPTIONS_17" localSheetId="10">#REF!</definedName>
    <definedName name="P_Z_8_R_LIBELLES_DESCRIPTIONS_17">#REF!</definedName>
    <definedName name="P_Z_8_R_LIBELLES_DESCRIPTIONS_18" localSheetId="5">#REF!</definedName>
    <definedName name="P_Z_8_R_LIBELLES_DESCRIPTIONS_18" localSheetId="10">#REF!</definedName>
    <definedName name="P_Z_8_R_LIBELLES_DESCRIPTIONS_18">#REF!</definedName>
    <definedName name="P_Z_8_R_LIBELLES_DESCRIPTIONS_19" localSheetId="5">#REF!</definedName>
    <definedName name="P_Z_8_R_LIBELLES_DESCRIPTIONS_19" localSheetId="10">#REF!</definedName>
    <definedName name="P_Z_8_R_LIBELLES_DESCRIPTIONS_19">#REF!</definedName>
    <definedName name="P_Z_8_R_LIBELLES_DESCRIPTIONS_2" localSheetId="5">#REF!</definedName>
    <definedName name="P_Z_8_R_LIBELLES_DESCRIPTIONS_2" localSheetId="10">#REF!</definedName>
    <definedName name="P_Z_8_R_LIBELLES_DESCRIPTIONS_2">#REF!</definedName>
    <definedName name="P_Z_8_R_LIBELLES_DESCRIPTIONS_20" localSheetId="5">#REF!</definedName>
    <definedName name="P_Z_8_R_LIBELLES_DESCRIPTIONS_20" localSheetId="10">#REF!</definedName>
    <definedName name="P_Z_8_R_LIBELLES_DESCRIPTIONS_20">#REF!</definedName>
    <definedName name="P_Z_8_R_LIBELLES_DESCRIPTIONS_3" localSheetId="5">#REF!</definedName>
    <definedName name="P_Z_8_R_LIBELLES_DESCRIPTIONS_3" localSheetId="10">#REF!</definedName>
    <definedName name="P_Z_8_R_LIBELLES_DESCRIPTIONS_3">#REF!</definedName>
    <definedName name="P_Z_8_R_LIBELLES_DESCRIPTIONS_4" localSheetId="5">#REF!</definedName>
    <definedName name="P_Z_8_R_LIBELLES_DESCRIPTIONS_4" localSheetId="10">#REF!</definedName>
    <definedName name="P_Z_8_R_LIBELLES_DESCRIPTIONS_4">#REF!</definedName>
    <definedName name="P_Z_8_R_LIBELLES_DESCRIPTIONS_5" localSheetId="5">#REF!</definedName>
    <definedName name="P_Z_8_R_LIBELLES_DESCRIPTIONS_5" localSheetId="10">#REF!</definedName>
    <definedName name="P_Z_8_R_LIBELLES_DESCRIPTIONS_5">#REF!</definedName>
    <definedName name="P_Z_8_R_LIBELLES_DESCRIPTIONS_6" localSheetId="5">#REF!</definedName>
    <definedName name="P_Z_8_R_LIBELLES_DESCRIPTIONS_6" localSheetId="10">#REF!</definedName>
    <definedName name="P_Z_8_R_LIBELLES_DESCRIPTIONS_6">#REF!</definedName>
    <definedName name="P_Z_8_R_LIBELLES_DESCRIPTIONS_7" localSheetId="5">#REF!</definedName>
    <definedName name="P_Z_8_R_LIBELLES_DESCRIPTIONS_7" localSheetId="10">#REF!</definedName>
    <definedName name="P_Z_8_R_LIBELLES_DESCRIPTIONS_7">#REF!</definedName>
    <definedName name="P_Z_8_R_LIBELLES_DESCRIPTIONS_8" localSheetId="5">#REF!</definedName>
    <definedName name="P_Z_8_R_LIBELLES_DESCRIPTIONS_8" localSheetId="10">#REF!</definedName>
    <definedName name="P_Z_8_R_LIBELLES_DESCRIPTIONS_8">#REF!</definedName>
    <definedName name="P_Z_8_R_LIBELLES_DESCRIPTIONS_9" localSheetId="5">#REF!</definedName>
    <definedName name="P_Z_8_R_LIBELLES_DESCRIPTIONS_9" localSheetId="10">#REF!</definedName>
    <definedName name="P_Z_8_R_LIBELLES_DESCRIPTIONS_9">#REF!</definedName>
    <definedName name="P_Z_8_R_LIBELLES_POSTES" localSheetId="5">#REF!</definedName>
    <definedName name="P_Z_8_R_LIBELLES_POSTES" localSheetId="10">#REF!</definedName>
    <definedName name="P_Z_8_R_LIBELLES_POSTES">#REF!</definedName>
    <definedName name="P_Z_8_R_LIBELLES_POSTES_1" localSheetId="5">#REF!</definedName>
    <definedName name="P_Z_8_R_LIBELLES_POSTES_1" localSheetId="10">#REF!</definedName>
    <definedName name="P_Z_8_R_LIBELLES_POSTES_1">#REF!</definedName>
    <definedName name="P_Z_8_R_LIBELLES_POSTES_10" localSheetId="5">#REF!</definedName>
    <definedName name="P_Z_8_R_LIBELLES_POSTES_10" localSheetId="10">#REF!</definedName>
    <definedName name="P_Z_8_R_LIBELLES_POSTES_10">#REF!</definedName>
    <definedName name="P_Z_8_R_LIBELLES_POSTES_11" localSheetId="5">#REF!</definedName>
    <definedName name="P_Z_8_R_LIBELLES_POSTES_11" localSheetId="10">#REF!</definedName>
    <definedName name="P_Z_8_R_LIBELLES_POSTES_11">#REF!</definedName>
    <definedName name="P_Z_8_R_LIBELLES_POSTES_12" localSheetId="5">#REF!</definedName>
    <definedName name="P_Z_8_R_LIBELLES_POSTES_12" localSheetId="10">#REF!</definedName>
    <definedName name="P_Z_8_R_LIBELLES_POSTES_12">#REF!</definedName>
    <definedName name="P_Z_8_R_LIBELLES_POSTES_13" localSheetId="5">#REF!</definedName>
    <definedName name="P_Z_8_R_LIBELLES_POSTES_13" localSheetId="10">#REF!</definedName>
    <definedName name="P_Z_8_R_LIBELLES_POSTES_13">#REF!</definedName>
    <definedName name="P_Z_8_R_LIBELLES_POSTES_14" localSheetId="5">#REF!</definedName>
    <definedName name="P_Z_8_R_LIBELLES_POSTES_14" localSheetId="10">#REF!</definedName>
    <definedName name="P_Z_8_R_LIBELLES_POSTES_14">#REF!</definedName>
    <definedName name="P_Z_8_R_LIBELLES_POSTES_15" localSheetId="5">#REF!</definedName>
    <definedName name="P_Z_8_R_LIBELLES_POSTES_15" localSheetId="10">#REF!</definedName>
    <definedName name="P_Z_8_R_LIBELLES_POSTES_15">#REF!</definedName>
    <definedName name="P_Z_8_R_LIBELLES_POSTES_16" localSheetId="5">#REF!</definedName>
    <definedName name="P_Z_8_R_LIBELLES_POSTES_16" localSheetId="10">#REF!</definedName>
    <definedName name="P_Z_8_R_LIBELLES_POSTES_16">#REF!</definedName>
    <definedName name="P_Z_8_R_LIBELLES_POSTES_17" localSheetId="5">#REF!</definedName>
    <definedName name="P_Z_8_R_LIBELLES_POSTES_17" localSheetId="10">#REF!</definedName>
    <definedName name="P_Z_8_R_LIBELLES_POSTES_17">#REF!</definedName>
    <definedName name="P_Z_8_R_LIBELLES_POSTES_18" localSheetId="5">#REF!</definedName>
    <definedName name="P_Z_8_R_LIBELLES_POSTES_18" localSheetId="10">#REF!</definedName>
    <definedName name="P_Z_8_R_LIBELLES_POSTES_18">#REF!</definedName>
    <definedName name="P_Z_8_R_LIBELLES_POSTES_19" localSheetId="5">#REF!</definedName>
    <definedName name="P_Z_8_R_LIBELLES_POSTES_19" localSheetId="10">#REF!</definedName>
    <definedName name="P_Z_8_R_LIBELLES_POSTES_19">#REF!</definedName>
    <definedName name="P_Z_8_R_LIBELLES_POSTES_2" localSheetId="5">#REF!</definedName>
    <definedName name="P_Z_8_R_LIBELLES_POSTES_2" localSheetId="10">#REF!</definedName>
    <definedName name="P_Z_8_R_LIBELLES_POSTES_2">#REF!</definedName>
    <definedName name="P_Z_8_R_LIBELLES_POSTES_20" localSheetId="5">#REF!</definedName>
    <definedName name="P_Z_8_R_LIBELLES_POSTES_20" localSheetId="10">#REF!</definedName>
    <definedName name="P_Z_8_R_LIBELLES_POSTES_20">#REF!</definedName>
    <definedName name="P_Z_8_R_LIBELLES_POSTES_3" localSheetId="5">#REF!</definedName>
    <definedName name="P_Z_8_R_LIBELLES_POSTES_3" localSheetId="10">#REF!</definedName>
    <definedName name="P_Z_8_R_LIBELLES_POSTES_3">#REF!</definedName>
    <definedName name="P_Z_8_R_LIBELLES_POSTES_4" localSheetId="5">#REF!</definedName>
    <definedName name="P_Z_8_R_LIBELLES_POSTES_4" localSheetId="10">#REF!</definedName>
    <definedName name="P_Z_8_R_LIBELLES_POSTES_4">#REF!</definedName>
    <definedName name="P_Z_8_R_LIBELLES_POSTES_5" localSheetId="5">#REF!</definedName>
    <definedName name="P_Z_8_R_LIBELLES_POSTES_5" localSheetId="10">#REF!</definedName>
    <definedName name="P_Z_8_R_LIBELLES_POSTES_5">#REF!</definedName>
    <definedName name="P_Z_8_R_LIBELLES_POSTES_6" localSheetId="5">#REF!</definedName>
    <definedName name="P_Z_8_R_LIBELLES_POSTES_6" localSheetId="10">#REF!</definedName>
    <definedName name="P_Z_8_R_LIBELLES_POSTES_6">#REF!</definedName>
    <definedName name="P_Z_8_R_LIBELLES_POSTES_7" localSheetId="5">#REF!</definedName>
    <definedName name="P_Z_8_R_LIBELLES_POSTES_7" localSheetId="10">#REF!</definedName>
    <definedName name="P_Z_8_R_LIBELLES_POSTES_7">#REF!</definedName>
    <definedName name="P_Z_8_R_LIBELLES_POSTES_8" localSheetId="5">#REF!</definedName>
    <definedName name="P_Z_8_R_LIBELLES_POSTES_8" localSheetId="10">#REF!</definedName>
    <definedName name="P_Z_8_R_LIBELLES_POSTES_8">#REF!</definedName>
    <definedName name="P_Z_8_R_LIBELLES_POSTES_9" localSheetId="5">#REF!</definedName>
    <definedName name="P_Z_8_R_LIBELLES_POSTES_9" localSheetId="10">#REF!</definedName>
    <definedName name="P_Z_8_R_LIBELLES_POSTES_9">#REF!</definedName>
    <definedName name="P_Z_8_R_LIBELLES_SOUS_OPERATIONS" localSheetId="5">#REF!</definedName>
    <definedName name="P_Z_8_R_LIBELLES_SOUS_OPERATIONS" localSheetId="10">#REF!</definedName>
    <definedName name="P_Z_8_R_LIBELLES_SOUS_OPERATIONS">#REF!</definedName>
    <definedName name="P_Z_8_R_LIBELLES_SOUS_OPERATIONS_1" localSheetId="5">#REF!</definedName>
    <definedName name="P_Z_8_R_LIBELLES_SOUS_OPERATIONS_1" localSheetId="10">#REF!</definedName>
    <definedName name="P_Z_8_R_LIBELLES_SOUS_OPERATIONS_1">#REF!</definedName>
    <definedName name="P_Z_8_R_LIBELLES_SOUS_OPERATIONS_10" localSheetId="5">#REF!</definedName>
    <definedName name="P_Z_8_R_LIBELLES_SOUS_OPERATIONS_10" localSheetId="10">#REF!</definedName>
    <definedName name="P_Z_8_R_LIBELLES_SOUS_OPERATIONS_10">#REF!</definedName>
    <definedName name="P_Z_8_R_LIBELLES_SOUS_OPERATIONS_11" localSheetId="5">#REF!</definedName>
    <definedName name="P_Z_8_R_LIBELLES_SOUS_OPERATIONS_11" localSheetId="10">#REF!</definedName>
    <definedName name="P_Z_8_R_LIBELLES_SOUS_OPERATIONS_11">#REF!</definedName>
    <definedName name="P_Z_8_R_LIBELLES_SOUS_OPERATIONS_12" localSheetId="5">#REF!</definedName>
    <definedName name="P_Z_8_R_LIBELLES_SOUS_OPERATIONS_12" localSheetId="10">#REF!</definedName>
    <definedName name="P_Z_8_R_LIBELLES_SOUS_OPERATIONS_12">#REF!</definedName>
    <definedName name="P_Z_8_R_LIBELLES_SOUS_OPERATIONS_13" localSheetId="5">#REF!</definedName>
    <definedName name="P_Z_8_R_LIBELLES_SOUS_OPERATIONS_13" localSheetId="10">#REF!</definedName>
    <definedName name="P_Z_8_R_LIBELLES_SOUS_OPERATIONS_13">#REF!</definedName>
    <definedName name="P_Z_8_R_LIBELLES_SOUS_OPERATIONS_14" localSheetId="5">#REF!</definedName>
    <definedName name="P_Z_8_R_LIBELLES_SOUS_OPERATIONS_14" localSheetId="10">#REF!</definedName>
    <definedName name="P_Z_8_R_LIBELLES_SOUS_OPERATIONS_14">#REF!</definedName>
    <definedName name="P_Z_8_R_LIBELLES_SOUS_OPERATIONS_15" localSheetId="5">#REF!</definedName>
    <definedName name="P_Z_8_R_LIBELLES_SOUS_OPERATIONS_15" localSheetId="10">#REF!</definedName>
    <definedName name="P_Z_8_R_LIBELLES_SOUS_OPERATIONS_15">#REF!</definedName>
    <definedName name="P_Z_8_R_LIBELLES_SOUS_OPERATIONS_16" localSheetId="5">#REF!</definedName>
    <definedName name="P_Z_8_R_LIBELLES_SOUS_OPERATIONS_16" localSheetId="10">#REF!</definedName>
    <definedName name="P_Z_8_R_LIBELLES_SOUS_OPERATIONS_16">#REF!</definedName>
    <definedName name="P_Z_8_R_LIBELLES_SOUS_OPERATIONS_17" localSheetId="5">#REF!</definedName>
    <definedName name="P_Z_8_R_LIBELLES_SOUS_OPERATIONS_17" localSheetId="10">#REF!</definedName>
    <definedName name="P_Z_8_R_LIBELLES_SOUS_OPERATIONS_17">#REF!</definedName>
    <definedName name="P_Z_8_R_LIBELLES_SOUS_OPERATIONS_18" localSheetId="5">#REF!</definedName>
    <definedName name="P_Z_8_R_LIBELLES_SOUS_OPERATIONS_18" localSheetId="10">#REF!</definedName>
    <definedName name="P_Z_8_R_LIBELLES_SOUS_OPERATIONS_18">#REF!</definedName>
    <definedName name="P_Z_8_R_LIBELLES_SOUS_OPERATIONS_19" localSheetId="5">#REF!</definedName>
    <definedName name="P_Z_8_R_LIBELLES_SOUS_OPERATIONS_19" localSheetId="10">#REF!</definedName>
    <definedName name="P_Z_8_R_LIBELLES_SOUS_OPERATIONS_19">#REF!</definedName>
    <definedName name="P_Z_8_R_LIBELLES_SOUS_OPERATIONS_2" localSheetId="5">#REF!</definedName>
    <definedName name="P_Z_8_R_LIBELLES_SOUS_OPERATIONS_2" localSheetId="10">#REF!</definedName>
    <definedName name="P_Z_8_R_LIBELLES_SOUS_OPERATIONS_2">#REF!</definedName>
    <definedName name="P_Z_8_R_LIBELLES_SOUS_OPERATIONS_20" localSheetId="5">#REF!</definedName>
    <definedName name="P_Z_8_R_LIBELLES_SOUS_OPERATIONS_20" localSheetId="10">#REF!</definedName>
    <definedName name="P_Z_8_R_LIBELLES_SOUS_OPERATIONS_20">#REF!</definedName>
    <definedName name="P_Z_8_R_LIBELLES_SOUS_OPERATIONS_3" localSheetId="5">#REF!</definedName>
    <definedName name="P_Z_8_R_LIBELLES_SOUS_OPERATIONS_3" localSheetId="10">#REF!</definedName>
    <definedName name="P_Z_8_R_LIBELLES_SOUS_OPERATIONS_3">#REF!</definedName>
    <definedName name="P_Z_8_R_LIBELLES_SOUS_OPERATIONS_4" localSheetId="5">#REF!</definedName>
    <definedName name="P_Z_8_R_LIBELLES_SOUS_OPERATIONS_4" localSheetId="10">#REF!</definedName>
    <definedName name="P_Z_8_R_LIBELLES_SOUS_OPERATIONS_4">#REF!</definedName>
    <definedName name="P_Z_8_R_LIBELLES_SOUS_OPERATIONS_5" localSheetId="5">#REF!</definedName>
    <definedName name="P_Z_8_R_LIBELLES_SOUS_OPERATIONS_5" localSheetId="10">#REF!</definedName>
    <definedName name="P_Z_8_R_LIBELLES_SOUS_OPERATIONS_5">#REF!</definedName>
    <definedName name="P_Z_8_R_LIBELLES_SOUS_OPERATIONS_6" localSheetId="5">#REF!</definedName>
    <definedName name="P_Z_8_R_LIBELLES_SOUS_OPERATIONS_6" localSheetId="10">#REF!</definedName>
    <definedName name="P_Z_8_R_LIBELLES_SOUS_OPERATIONS_6">#REF!</definedName>
    <definedName name="P_Z_8_R_LIBELLES_SOUS_OPERATIONS_7" localSheetId="5">#REF!</definedName>
    <definedName name="P_Z_8_R_LIBELLES_SOUS_OPERATIONS_7" localSheetId="10">#REF!</definedName>
    <definedName name="P_Z_8_R_LIBELLES_SOUS_OPERATIONS_7">#REF!</definedName>
    <definedName name="P_Z_8_R_LIBELLES_SOUS_OPERATIONS_8" localSheetId="5">#REF!</definedName>
    <definedName name="P_Z_8_R_LIBELLES_SOUS_OPERATIONS_8" localSheetId="10">#REF!</definedName>
    <definedName name="P_Z_8_R_LIBELLES_SOUS_OPERATIONS_8">#REF!</definedName>
    <definedName name="P_Z_8_R_LIBELLES_SOUS_OPERATIONS_9" localSheetId="5">#REF!</definedName>
    <definedName name="P_Z_8_R_LIBELLES_SOUS_OPERATIONS_9" localSheetId="10">#REF!</definedName>
    <definedName name="P_Z_8_R_LIBELLES_SOUS_OPERATIONS_9">#REF!</definedName>
    <definedName name="P_Z_F_B_TYPE_1_ACTIVE" localSheetId="5">#REF!</definedName>
    <definedName name="P_Z_F_B_TYPE_1_ACTIVE" localSheetId="10">#REF!</definedName>
    <definedName name="P_Z_F_B_TYPE_1_ACTIVE">#REF!</definedName>
    <definedName name="P_Z_F_B_TYPE_10_ACTIVE" localSheetId="5">#REF!</definedName>
    <definedName name="P_Z_F_B_TYPE_10_ACTIVE" localSheetId="10">#REF!</definedName>
    <definedName name="P_Z_F_B_TYPE_10_ACTIVE">#REF!</definedName>
    <definedName name="P_Z_F_B_TYPE_11_ACTIVE" localSheetId="5">#REF!</definedName>
    <definedName name="P_Z_F_B_TYPE_11_ACTIVE" localSheetId="10">#REF!</definedName>
    <definedName name="P_Z_F_B_TYPE_11_ACTIVE">#REF!</definedName>
    <definedName name="P_Z_F_B_TYPE_12_ACTIVE" localSheetId="5">#REF!</definedName>
    <definedName name="P_Z_F_B_TYPE_12_ACTIVE" localSheetId="10">#REF!</definedName>
    <definedName name="P_Z_F_B_TYPE_12_ACTIVE">#REF!</definedName>
    <definedName name="P_Z_F_B_TYPE_13_ACTIVE" localSheetId="5">#REF!</definedName>
    <definedName name="P_Z_F_B_TYPE_13_ACTIVE" localSheetId="10">#REF!</definedName>
    <definedName name="P_Z_F_B_TYPE_13_ACTIVE">#REF!</definedName>
    <definedName name="P_Z_F_B_TYPE_2_ACTIVE" localSheetId="5">#REF!</definedName>
    <definedName name="P_Z_F_B_TYPE_2_ACTIVE" localSheetId="10">#REF!</definedName>
    <definedName name="P_Z_F_B_TYPE_2_ACTIVE">#REF!</definedName>
    <definedName name="P_Z_F_B_TYPE_3_ACTIVE" localSheetId="5">#REF!</definedName>
    <definedName name="P_Z_F_B_TYPE_3_ACTIVE" localSheetId="10">#REF!</definedName>
    <definedName name="P_Z_F_B_TYPE_3_ACTIVE">#REF!</definedName>
    <definedName name="P_Z_F_B_TYPE_4_ACTIVE" localSheetId="5">#REF!</definedName>
    <definedName name="P_Z_F_B_TYPE_4_ACTIVE" localSheetId="10">#REF!</definedName>
    <definedName name="P_Z_F_B_TYPE_4_ACTIVE">#REF!</definedName>
    <definedName name="P_Z_F_B_TYPE_5_ACTIVE" localSheetId="5">#REF!</definedName>
    <definedName name="P_Z_F_B_TYPE_5_ACTIVE" localSheetId="10">#REF!</definedName>
    <definedName name="P_Z_F_B_TYPE_5_ACTIVE">#REF!</definedName>
    <definedName name="P_Z_F_B_TYPE_6_ACTIVE" localSheetId="5">#REF!</definedName>
    <definedName name="P_Z_F_B_TYPE_6_ACTIVE" localSheetId="10">#REF!</definedName>
    <definedName name="P_Z_F_B_TYPE_6_ACTIVE">#REF!</definedName>
    <definedName name="P_Z_F_B_TYPE_7_ACTIVE" localSheetId="5">#REF!</definedName>
    <definedName name="P_Z_F_B_TYPE_7_ACTIVE" localSheetId="10">#REF!</definedName>
    <definedName name="P_Z_F_B_TYPE_7_ACTIVE">#REF!</definedName>
    <definedName name="P_Z_F_B_TYPE_8_ACTIVE" localSheetId="5">#REF!</definedName>
    <definedName name="P_Z_F_B_TYPE_8_ACTIVE" localSheetId="10">#REF!</definedName>
    <definedName name="P_Z_F_B_TYPE_8_ACTIVE">#REF!</definedName>
    <definedName name="P_Z_F_B_TYPE_9_ACTIVE" localSheetId="5">#REF!</definedName>
    <definedName name="P_Z_F_B_TYPE_9_ACTIVE" localSheetId="10">#REF!</definedName>
    <definedName name="P_Z_F_B_TYPE_9_ACTIVE">#REF!</definedName>
    <definedName name="P_Z_F_N_CODE_INTERVENTION" localSheetId="5">#REF!</definedName>
    <definedName name="P_Z_F_N_CODE_INTERVENTION" localSheetId="10">#REF!</definedName>
    <definedName name="P_Z_F_N_CODE_INTERVENTION">#REF!</definedName>
    <definedName name="P_Z_F_N_CONSIGNES_UTILISATION" localSheetId="5">#REF!</definedName>
    <definedName name="P_Z_F_N_CONSIGNES_UTILISATION" localSheetId="10">#REF!</definedName>
    <definedName name="P_Z_F_N_CONSIGNES_UTILISATION">#REF!</definedName>
    <definedName name="P_Z_F_N_CONSIGNES_UTILISATION_FIN" localSheetId="5">#REF!</definedName>
    <definedName name="P_Z_F_N_CONSIGNES_UTILISATION_FIN" localSheetId="10">#REF!</definedName>
    <definedName name="P_Z_F_N_CONSIGNES_UTILISATION_FIN">#REF!</definedName>
    <definedName name="P_Z_F_N_LIBELLE_DISPOSITIF" localSheetId="5">#REF!</definedName>
    <definedName name="P_Z_F_N_LIBELLE_DISPOSITIF" localSheetId="10">#REF!</definedName>
    <definedName name="P_Z_F_N_LIBELLE_DISPOSITIF">#REF!</definedName>
    <definedName name="P_Z_F_N_NB_LOGOS_FINANCEURS" localSheetId="5">#REF!</definedName>
    <definedName name="P_Z_F_N_NB_LOGOS_FINANCEURS" localSheetId="10">#REF!</definedName>
    <definedName name="P_Z_F_N_NB_LOGOS_FINANCEURS">#REF!</definedName>
    <definedName name="P_Z_F_N_RAPPELS" localSheetId="5">#REF!</definedName>
    <definedName name="P_Z_F_N_RAPPELS" localSheetId="10">#REF!</definedName>
    <definedName name="P_Z_F_N_RAPPELS">#REF!</definedName>
    <definedName name="P_Z_G_R_G_BOOLEEN" localSheetId="5">#REF!</definedName>
    <definedName name="P_Z_G_R_G_BOOLEEN" localSheetId="10">#REF!</definedName>
    <definedName name="P_Z_G_R_G_BOOLEEN">#REF!</definedName>
    <definedName name="P_Z_G_R_G_BOOLEEN_NON" localSheetId="5">#REF!</definedName>
    <definedName name="P_Z_G_R_G_BOOLEEN_NON" localSheetId="10">#REF!</definedName>
    <definedName name="P_Z_G_R_G_BOOLEEN_NON">#REF!</definedName>
    <definedName name="P_Z_G_R_G_BOOLEEN_OUI" localSheetId="5">#REF!</definedName>
    <definedName name="P_Z_G_R_G_BOOLEEN_OUI" localSheetId="10">#REF!</definedName>
    <definedName name="P_Z_G_R_G_BOOLEEN_OUI">#REF!</definedName>
    <definedName name="P_Z_G_R_G_INTERVENTIONS_PSN" localSheetId="5">#REF!</definedName>
    <definedName name="P_Z_G_R_G_INTERVENTIONS_PSN" localSheetId="10">#REF!</definedName>
    <definedName name="P_Z_G_R_G_INTERVENTIONS_PSN">#REF!</definedName>
    <definedName name="P_Z_G_R_G_NB_CATEGORIES" localSheetId="5">#REF!</definedName>
    <definedName name="P_Z_G_R_G_NB_CATEGORIES" localSheetId="10">#REF!</definedName>
    <definedName name="P_Z_G_R_G_NB_CATEGORIES">#REF!</definedName>
    <definedName name="P_Z_G_R_G_NB_LOGOS_FINANCEURS" localSheetId="5">#REF!</definedName>
    <definedName name="P_Z_G_R_G_NB_LOGOS_FINANCEURS" localSheetId="10">#REF!</definedName>
    <definedName name="P_Z_G_R_G_NB_LOGOS_FINANCEURS">#REF!</definedName>
    <definedName name="_xlnm.Print_Area" localSheetId="0">Accueil!$A$1:$X$29</definedName>
    <definedName name="_xlnm.Print_Area" localSheetId="13">'BASE DE DONNEES'!$A$1:$E$51</definedName>
    <definedName name="_xlnm.Print_Area" localSheetId="12">PUBLIPOSTAGE!$A$1:$DG$2</definedName>
    <definedName name="zz" localSheetId="4">#REF!</definedName>
    <definedName name="zz" localSheetId="5">#REF!</definedName>
    <definedName name="zz" localSheetId="7">#REF!</definedName>
    <definedName name="zz" localSheetId="10">#REF!</definedName>
    <definedName name="zz">#REF!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0" i="55" l="1"/>
  <c r="AX74" i="55"/>
  <c r="AW17" i="55"/>
  <c r="B23" i="43"/>
  <c r="B13" i="43"/>
  <c r="F34" i="43" l="1"/>
  <c r="I6" i="46"/>
  <c r="C5" i="46"/>
  <c r="J7" i="46"/>
  <c r="I7" i="46"/>
  <c r="C6" i="46"/>
  <c r="C17" i="31" l="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16" i="31"/>
  <c r="C7" i="46"/>
  <c r="B7" i="46"/>
  <c r="B6" i="46"/>
  <c r="A15" i="48"/>
  <c r="B15" i="48"/>
  <c r="A16" i="48"/>
  <c r="B16" i="48"/>
  <c r="A17" i="48"/>
  <c r="B17" i="48"/>
  <c r="A18" i="48"/>
  <c r="B18" i="48"/>
  <c r="A19" i="48"/>
  <c r="B19" i="48"/>
  <c r="A20" i="48"/>
  <c r="B20" i="48"/>
  <c r="A21" i="48"/>
  <c r="B21" i="48"/>
  <c r="A22" i="48"/>
  <c r="B22" i="48"/>
  <c r="A23" i="48"/>
  <c r="B23" i="48"/>
  <c r="A24" i="48"/>
  <c r="B24" i="48"/>
  <c r="A25" i="48"/>
  <c r="B25" i="48"/>
  <c r="A26" i="48"/>
  <c r="B26" i="48"/>
  <c r="A27" i="48"/>
  <c r="B27" i="48"/>
  <c r="A28" i="48"/>
  <c r="B28" i="48"/>
  <c r="A29" i="48"/>
  <c r="B29" i="48"/>
  <c r="A30" i="48"/>
  <c r="B30" i="48"/>
  <c r="A31" i="48"/>
  <c r="B31" i="48"/>
  <c r="A32" i="48"/>
  <c r="B32" i="48"/>
  <c r="A33" i="48"/>
  <c r="B33" i="48"/>
  <c r="A34" i="48"/>
  <c r="B34" i="48"/>
  <c r="A35" i="48"/>
  <c r="B35" i="48"/>
  <c r="A36" i="48"/>
  <c r="B36" i="48"/>
  <c r="A37" i="48"/>
  <c r="B37" i="48"/>
  <c r="A38" i="48"/>
  <c r="B38" i="48"/>
  <c r="A39" i="48"/>
  <c r="B39" i="48"/>
  <c r="A40" i="48"/>
  <c r="B40" i="48"/>
  <c r="A41" i="48"/>
  <c r="B41" i="48"/>
  <c r="A42" i="48"/>
  <c r="B42" i="48"/>
  <c r="A43" i="48"/>
  <c r="B43" i="48"/>
  <c r="A44" i="48"/>
  <c r="B44" i="48"/>
  <c r="A45" i="48"/>
  <c r="B45" i="48"/>
  <c r="AS104" i="63" l="1"/>
  <c r="AX104" i="63" s="1"/>
  <c r="AQ104" i="63"/>
  <c r="AU104" i="63" s="1"/>
  <c r="AV104" i="63" s="1"/>
  <c r="AP104" i="63"/>
  <c r="AN104" i="63"/>
  <c r="AM104" i="63"/>
  <c r="AO104" i="63" s="1"/>
  <c r="AK104" i="63"/>
  <c r="AJ104" i="63"/>
  <c r="AL104" i="63" s="1"/>
  <c r="AI104" i="63"/>
  <c r="AH104" i="63"/>
  <c r="AG104" i="63"/>
  <c r="AF104" i="63"/>
  <c r="AE104" i="63"/>
  <c r="AD104" i="63"/>
  <c r="AC104" i="63"/>
  <c r="AB104" i="63"/>
  <c r="AA104" i="63"/>
  <c r="Z104" i="63"/>
  <c r="W104" i="63" a="1"/>
  <c r="W104" i="63" s="1"/>
  <c r="BC104" i="63" s="1"/>
  <c r="V104" i="63"/>
  <c r="T104" i="63"/>
  <c r="Q104" i="63"/>
  <c r="N104" i="63"/>
  <c r="AW103" i="63"/>
  <c r="AY103" i="63" s="1"/>
  <c r="AS103" i="63"/>
  <c r="AR103" i="63"/>
  <c r="AQ103" i="63"/>
  <c r="AU103" i="63" s="1"/>
  <c r="AV103" i="63" s="1"/>
  <c r="AP103" i="63"/>
  <c r="AN103" i="63"/>
  <c r="AO103" i="63" s="1"/>
  <c r="AM103" i="63"/>
  <c r="AK103" i="63"/>
  <c r="AX103" i="63" s="1"/>
  <c r="AJ103" i="63"/>
  <c r="AL103" i="63" s="1"/>
  <c r="AI103" i="63"/>
  <c r="AH103" i="63"/>
  <c r="AG103" i="63"/>
  <c r="AF103" i="63"/>
  <c r="AE103" i="63"/>
  <c r="AD103" i="63"/>
  <c r="AC103" i="63"/>
  <c r="AB103" i="63"/>
  <c r="AA103" i="63"/>
  <c r="Z103" i="63"/>
  <c r="W103" i="63" a="1"/>
  <c r="W103" i="63" s="1"/>
  <c r="V103" i="63"/>
  <c r="BB103" i="63" s="1"/>
  <c r="T103" i="63"/>
  <c r="Q103" i="63"/>
  <c r="N103" i="63"/>
  <c r="AX102" i="63"/>
  <c r="AU102" i="63"/>
  <c r="AV102" i="63" s="1"/>
  <c r="AS102" i="63"/>
  <c r="AW102" i="63" s="1"/>
  <c r="AR102" i="63"/>
  <c r="AQ102" i="63"/>
  <c r="AP102" i="63"/>
  <c r="AO102" i="63"/>
  <c r="AN102" i="63"/>
  <c r="AM102" i="63"/>
  <c r="AK102" i="63"/>
  <c r="AL102" i="63" s="1"/>
  <c r="AJ102" i="63"/>
  <c r="AI102" i="63"/>
  <c r="AH102" i="63"/>
  <c r="AG102" i="63"/>
  <c r="AF102" i="63"/>
  <c r="AE102" i="63"/>
  <c r="AD102" i="63"/>
  <c r="AC102" i="63"/>
  <c r="AB102" i="63"/>
  <c r="AA102" i="63"/>
  <c r="Z102" i="63"/>
  <c r="W102" i="63" a="1"/>
  <c r="W102" i="63" s="1"/>
  <c r="BC102" i="63" s="1"/>
  <c r="V102" i="63"/>
  <c r="X102" i="63" s="1"/>
  <c r="T102" i="63"/>
  <c r="Q102" i="63"/>
  <c r="N102" i="63"/>
  <c r="AX101" i="63"/>
  <c r="AS101" i="63"/>
  <c r="AR101" i="63"/>
  <c r="AQ101" i="63"/>
  <c r="AU101" i="63" s="1"/>
  <c r="AV101" i="63" s="1"/>
  <c r="AP101" i="63"/>
  <c r="AO101" i="63"/>
  <c r="AN101" i="63"/>
  <c r="AM101" i="63"/>
  <c r="AL101" i="63"/>
  <c r="AK101" i="63"/>
  <c r="AJ101" i="63"/>
  <c r="AW101" i="63" s="1"/>
  <c r="AY101" i="63" s="1"/>
  <c r="AI101" i="63"/>
  <c r="AH101" i="63"/>
  <c r="AG101" i="63"/>
  <c r="AF101" i="63"/>
  <c r="AE101" i="63"/>
  <c r="AD101" i="63"/>
  <c r="AC101" i="63"/>
  <c r="AB101" i="63"/>
  <c r="AA101" i="63"/>
  <c r="Z101" i="63"/>
  <c r="W101" i="63" a="1"/>
  <c r="W101" i="63" s="1"/>
  <c r="BC101" i="63" s="1"/>
  <c r="V101" i="63"/>
  <c r="X101" i="63" s="1"/>
  <c r="BD101" i="63" s="1"/>
  <c r="T101" i="63"/>
  <c r="Q101" i="63"/>
  <c r="N101" i="63"/>
  <c r="AS100" i="63"/>
  <c r="AR100" i="63"/>
  <c r="AQ100" i="63"/>
  <c r="AU100" i="63" s="1"/>
  <c r="AV100" i="63" s="1"/>
  <c r="AP100" i="63"/>
  <c r="AN100" i="63"/>
  <c r="AM100" i="63"/>
  <c r="AO100" i="63" s="1"/>
  <c r="AL100" i="63"/>
  <c r="AK100" i="63"/>
  <c r="AJ100" i="63"/>
  <c r="AI100" i="63"/>
  <c r="AH100" i="63"/>
  <c r="AG100" i="63"/>
  <c r="AF100" i="63"/>
  <c r="AE100" i="63"/>
  <c r="AD100" i="63"/>
  <c r="AC100" i="63"/>
  <c r="AB100" i="63"/>
  <c r="AA100" i="63"/>
  <c r="AX100" i="63" s="1"/>
  <c r="Z100" i="63"/>
  <c r="W100" i="63" a="1"/>
  <c r="W100" i="63" s="1"/>
  <c r="V100" i="63"/>
  <c r="T100" i="63"/>
  <c r="Q100" i="63"/>
  <c r="N100" i="63"/>
  <c r="AX99" i="63"/>
  <c r="AS99" i="63"/>
  <c r="AQ99" i="63"/>
  <c r="AU99" i="63" s="1"/>
  <c r="AV99" i="63" s="1"/>
  <c r="AP99" i="63"/>
  <c r="AN99" i="63"/>
  <c r="AO99" i="63" s="1"/>
  <c r="AM99" i="63"/>
  <c r="AL99" i="63"/>
  <c r="AK99" i="63"/>
  <c r="AJ99" i="63"/>
  <c r="AI99" i="63"/>
  <c r="AH99" i="63"/>
  <c r="AG99" i="63"/>
  <c r="AF99" i="63"/>
  <c r="AE99" i="63"/>
  <c r="AD99" i="63"/>
  <c r="AC99" i="63"/>
  <c r="AB99" i="63"/>
  <c r="AA99" i="63"/>
  <c r="AW99" i="63" s="1"/>
  <c r="Z99" i="63"/>
  <c r="W99" i="63" a="1"/>
  <c r="W99" i="63" s="1"/>
  <c r="V99" i="63"/>
  <c r="X99" i="63" s="1"/>
  <c r="T99" i="63"/>
  <c r="Q99" i="63"/>
  <c r="N99" i="63"/>
  <c r="AW98" i="63"/>
  <c r="AS98" i="63"/>
  <c r="AR98" i="63"/>
  <c r="AQ98" i="63"/>
  <c r="AU98" i="63" s="1"/>
  <c r="AV98" i="63" s="1"/>
  <c r="AP98" i="63"/>
  <c r="AO98" i="63"/>
  <c r="AN98" i="63"/>
  <c r="AM98" i="63"/>
  <c r="AL98" i="63"/>
  <c r="AK98" i="63"/>
  <c r="AX98" i="63" s="1"/>
  <c r="BC98" i="63" s="1"/>
  <c r="AJ98" i="63"/>
  <c r="AI98" i="63"/>
  <c r="AH98" i="63"/>
  <c r="AG98" i="63"/>
  <c r="AF98" i="63"/>
  <c r="AE98" i="63"/>
  <c r="AD98" i="63"/>
  <c r="AC98" i="63"/>
  <c r="AB98" i="63"/>
  <c r="AA98" i="63"/>
  <c r="Z98" i="63"/>
  <c r="W98" i="63" a="1"/>
  <c r="W98" i="63" s="1"/>
  <c r="V98" i="63"/>
  <c r="T98" i="63"/>
  <c r="Q98" i="63"/>
  <c r="N98" i="63"/>
  <c r="AS97" i="63"/>
  <c r="AQ97" i="63"/>
  <c r="AU97" i="63" s="1"/>
  <c r="AV97" i="63" s="1"/>
  <c r="AP97" i="63"/>
  <c r="AN97" i="63"/>
  <c r="AM97" i="63"/>
  <c r="AO97" i="63" s="1"/>
  <c r="AK97" i="63"/>
  <c r="AL97" i="63" s="1"/>
  <c r="AJ97" i="63"/>
  <c r="AI97" i="63"/>
  <c r="AH97" i="63"/>
  <c r="AG97" i="63"/>
  <c r="AF97" i="63"/>
  <c r="AE97" i="63"/>
  <c r="AD97" i="63"/>
  <c r="AC97" i="63"/>
  <c r="AB97" i="63"/>
  <c r="AA97" i="63"/>
  <c r="AW97" i="63" s="1"/>
  <c r="Z97" i="63"/>
  <c r="W97" i="63" a="1"/>
  <c r="W97" i="63" s="1"/>
  <c r="V97" i="63"/>
  <c r="T97" i="63"/>
  <c r="Q97" i="63"/>
  <c r="N97" i="63"/>
  <c r="BC96" i="63"/>
  <c r="AW96" i="63"/>
  <c r="AS96" i="63"/>
  <c r="AQ96" i="63"/>
  <c r="AU96" i="63" s="1"/>
  <c r="AV96" i="63" s="1"/>
  <c r="AP96" i="63"/>
  <c r="AR96" i="63" s="1"/>
  <c r="AN96" i="63"/>
  <c r="AM96" i="63"/>
  <c r="AO96" i="63" s="1"/>
  <c r="AL96" i="63"/>
  <c r="AK96" i="63"/>
  <c r="AX96" i="63" s="1"/>
  <c r="AJ96" i="63"/>
  <c r="AI96" i="63"/>
  <c r="AH96" i="63"/>
  <c r="AG96" i="63"/>
  <c r="AF96" i="63"/>
  <c r="AE96" i="63"/>
  <c r="AD96" i="63"/>
  <c r="AC96" i="63"/>
  <c r="AB96" i="63"/>
  <c r="AA96" i="63"/>
  <c r="Z96" i="63"/>
  <c r="W96" i="63" a="1"/>
  <c r="W96" i="63" s="1"/>
  <c r="V96" i="63"/>
  <c r="T96" i="63"/>
  <c r="Q96" i="63"/>
  <c r="N96" i="63"/>
  <c r="AS95" i="63"/>
  <c r="AQ95" i="63"/>
  <c r="AU95" i="63" s="1"/>
  <c r="AV95" i="63" s="1"/>
  <c r="AP95" i="63"/>
  <c r="AN95" i="63"/>
  <c r="AO95" i="63" s="1"/>
  <c r="AM95" i="63"/>
  <c r="AK95" i="63"/>
  <c r="AJ95" i="63"/>
  <c r="AL95" i="63" s="1"/>
  <c r="AI95" i="63"/>
  <c r="AH95" i="63"/>
  <c r="AG95" i="63"/>
  <c r="AF95" i="63"/>
  <c r="AE95" i="63"/>
  <c r="AD95" i="63"/>
  <c r="AC95" i="63"/>
  <c r="AB95" i="63"/>
  <c r="AA95" i="63"/>
  <c r="Z95" i="63"/>
  <c r="W95" i="63" a="1"/>
  <c r="W95" i="63" s="1"/>
  <c r="V95" i="63"/>
  <c r="T95" i="63"/>
  <c r="Q95" i="63"/>
  <c r="N95" i="63"/>
  <c r="AX94" i="63"/>
  <c r="AW94" i="63"/>
  <c r="AY94" i="63" s="1"/>
  <c r="AV94" i="63"/>
  <c r="AU94" i="63"/>
  <c r="AS94" i="63"/>
  <c r="AQ94" i="63"/>
  <c r="AP94" i="63"/>
  <c r="AR94" i="63" s="1"/>
  <c r="AO94" i="63"/>
  <c r="AN94" i="63"/>
  <c r="AM94" i="63"/>
  <c r="AK94" i="63"/>
  <c r="AJ94" i="63"/>
  <c r="AL94" i="63" s="1"/>
  <c r="AI94" i="63"/>
  <c r="AH94" i="63"/>
  <c r="AG94" i="63"/>
  <c r="AF94" i="63"/>
  <c r="AE94" i="63"/>
  <c r="AD94" i="63"/>
  <c r="AC94" i="63"/>
  <c r="AB94" i="63"/>
  <c r="AA94" i="63"/>
  <c r="Z94" i="63"/>
  <c r="W94" i="63" a="1"/>
  <c r="W94" i="63" s="1"/>
  <c r="V94" i="63"/>
  <c r="BB94" i="63" s="1"/>
  <c r="T94" i="63"/>
  <c r="Q94" i="63"/>
  <c r="N94" i="63"/>
  <c r="AV93" i="63"/>
  <c r="AU93" i="63"/>
  <c r="AS93" i="63"/>
  <c r="AQ93" i="63"/>
  <c r="AP93" i="63"/>
  <c r="AR93" i="63" s="1"/>
  <c r="AO93" i="63"/>
  <c r="AN93" i="63"/>
  <c r="AM93" i="63"/>
  <c r="AK93" i="63"/>
  <c r="AX93" i="63" s="1"/>
  <c r="AJ93" i="63"/>
  <c r="AI93" i="63"/>
  <c r="AH93" i="63"/>
  <c r="AG93" i="63"/>
  <c r="AF93" i="63"/>
  <c r="AE93" i="63"/>
  <c r="AD93" i="63"/>
  <c r="AC93" i="63"/>
  <c r="AB93" i="63"/>
  <c r="AA93" i="63"/>
  <c r="Z93" i="63"/>
  <c r="X93" i="63"/>
  <c r="W93" i="63" a="1"/>
  <c r="W93" i="63" s="1"/>
  <c r="V93" i="63"/>
  <c r="T93" i="63"/>
  <c r="Q93" i="63"/>
  <c r="N93" i="63"/>
  <c r="AU92" i="63"/>
  <c r="AV92" i="63" s="1"/>
  <c r="AS92" i="63"/>
  <c r="AX92" i="63" s="1"/>
  <c r="BC92" i="63" s="1"/>
  <c r="AQ92" i="63"/>
  <c r="AP92" i="63"/>
  <c r="AR92" i="63" s="1"/>
  <c r="AO92" i="63"/>
  <c r="AN92" i="63"/>
  <c r="AM92" i="63"/>
  <c r="AL92" i="63"/>
  <c r="AK92" i="63"/>
  <c r="AJ92" i="63"/>
  <c r="AW92" i="63" s="1"/>
  <c r="AI92" i="63"/>
  <c r="AH92" i="63"/>
  <c r="AG92" i="63"/>
  <c r="AF92" i="63"/>
  <c r="AE92" i="63"/>
  <c r="AD92" i="63"/>
  <c r="AC92" i="63"/>
  <c r="AB92" i="63"/>
  <c r="AA92" i="63"/>
  <c r="Z92" i="63"/>
  <c r="W92" i="63" a="1"/>
  <c r="W92" i="63" s="1"/>
  <c r="V92" i="63"/>
  <c r="T92" i="63"/>
  <c r="Q92" i="63"/>
  <c r="N92" i="63"/>
  <c r="AS91" i="63"/>
  <c r="AQ91" i="63"/>
  <c r="AP91" i="63"/>
  <c r="AO91" i="63"/>
  <c r="AN91" i="63"/>
  <c r="AM91" i="63"/>
  <c r="AK91" i="63"/>
  <c r="AJ91" i="63"/>
  <c r="AL91" i="63" s="1"/>
  <c r="AI91" i="63"/>
  <c r="AH91" i="63"/>
  <c r="AG91" i="63"/>
  <c r="AF91" i="63"/>
  <c r="AE91" i="63"/>
  <c r="AD91" i="63"/>
  <c r="AC91" i="63"/>
  <c r="AB91" i="63"/>
  <c r="AA91" i="63"/>
  <c r="AW91" i="63" s="1"/>
  <c r="Z91" i="63"/>
  <c r="X91" i="63"/>
  <c r="W91" i="63"/>
  <c r="W91" i="63" a="1"/>
  <c r="V91" i="63"/>
  <c r="T91" i="63"/>
  <c r="Q91" i="63"/>
  <c r="N91" i="63"/>
  <c r="AW90" i="63"/>
  <c r="AU90" i="63"/>
  <c r="AV90" i="63" s="1"/>
  <c r="AS90" i="63"/>
  <c r="AX90" i="63" s="1"/>
  <c r="AQ90" i="63"/>
  <c r="AP90" i="63"/>
  <c r="AR90" i="63" s="1"/>
  <c r="AN90" i="63"/>
  <c r="AO90" i="63" s="1"/>
  <c r="AM90" i="63"/>
  <c r="AK90" i="63"/>
  <c r="AJ90" i="63"/>
  <c r="AL90" i="63" s="1"/>
  <c r="AI90" i="63"/>
  <c r="AH90" i="63"/>
  <c r="AG90" i="63"/>
  <c r="AF90" i="63"/>
  <c r="AE90" i="63"/>
  <c r="AD90" i="63"/>
  <c r="AC90" i="63"/>
  <c r="AB90" i="63"/>
  <c r="AA90" i="63"/>
  <c r="Z90" i="63"/>
  <c r="W90" i="63"/>
  <c r="BC90" i="63" s="1"/>
  <c r="W90" i="63" a="1"/>
  <c r="V90" i="63"/>
  <c r="T90" i="63"/>
  <c r="Q90" i="63"/>
  <c r="N90" i="63"/>
  <c r="AS89" i="63"/>
  <c r="AQ89" i="63"/>
  <c r="AU89" i="63" s="1"/>
  <c r="AV89" i="63" s="1"/>
  <c r="AP89" i="63"/>
  <c r="AR89" i="63" s="1"/>
  <c r="AO89" i="63"/>
  <c r="AN89" i="63"/>
  <c r="AM89" i="63"/>
  <c r="AK89" i="63"/>
  <c r="AL89" i="63" s="1"/>
  <c r="AJ89" i="63"/>
  <c r="AI89" i="63"/>
  <c r="AH89" i="63"/>
  <c r="AG89" i="63"/>
  <c r="AF89" i="63"/>
  <c r="AE89" i="63"/>
  <c r="AD89" i="63"/>
  <c r="AC89" i="63"/>
  <c r="AB89" i="63"/>
  <c r="AA89" i="63"/>
  <c r="Z89" i="63"/>
  <c r="X89" i="63"/>
  <c r="W89" i="63" a="1"/>
  <c r="W89" i="63" s="1"/>
  <c r="V89" i="63"/>
  <c r="T89" i="63"/>
  <c r="Q89" i="63"/>
  <c r="N89" i="63"/>
  <c r="AU88" i="63"/>
  <c r="AV88" i="63" s="1"/>
  <c r="AS88" i="63"/>
  <c r="AX88" i="63" s="1"/>
  <c r="AQ88" i="63"/>
  <c r="AP88" i="63"/>
  <c r="AR88" i="63" s="1"/>
  <c r="AN88" i="63"/>
  <c r="AM88" i="63"/>
  <c r="AO88" i="63" s="1"/>
  <c r="AK88" i="63"/>
  <c r="AJ88" i="63"/>
  <c r="AL88" i="63" s="1"/>
  <c r="AI88" i="63"/>
  <c r="AH88" i="63"/>
  <c r="AG88" i="63"/>
  <c r="AF88" i="63"/>
  <c r="AE88" i="63"/>
  <c r="AD88" i="63"/>
  <c r="AC88" i="63"/>
  <c r="AB88" i="63"/>
  <c r="AA88" i="63"/>
  <c r="Z88" i="63"/>
  <c r="W88" i="63"/>
  <c r="W88" i="63" a="1"/>
  <c r="V88" i="63"/>
  <c r="T88" i="63"/>
  <c r="Q88" i="63"/>
  <c r="N88" i="63"/>
  <c r="AS87" i="63"/>
  <c r="AR87" i="63"/>
  <c r="AQ87" i="63"/>
  <c r="AP87" i="63"/>
  <c r="AN87" i="63"/>
  <c r="AM87" i="63"/>
  <c r="AO87" i="63" s="1"/>
  <c r="AK87" i="63"/>
  <c r="AJ87" i="63"/>
  <c r="AL87" i="63" s="1"/>
  <c r="AI87" i="63"/>
  <c r="AH87" i="63"/>
  <c r="AU87" i="63" s="1"/>
  <c r="AV87" i="63" s="1"/>
  <c r="AG87" i="63"/>
  <c r="AF87" i="63"/>
  <c r="AE87" i="63"/>
  <c r="AD87" i="63"/>
  <c r="AC87" i="63"/>
  <c r="AB87" i="63"/>
  <c r="AA87" i="63"/>
  <c r="Z87" i="63"/>
  <c r="W87" i="63" a="1"/>
  <c r="W87" i="63" s="1"/>
  <c r="V87" i="63"/>
  <c r="T87" i="63"/>
  <c r="Q87" i="63"/>
  <c r="N87" i="63"/>
  <c r="AX86" i="63"/>
  <c r="AS86" i="63"/>
  <c r="AW86" i="63" s="1"/>
  <c r="AY86" i="63" s="1"/>
  <c r="AR86" i="63"/>
  <c r="AQ86" i="63"/>
  <c r="AU86" i="63" s="1"/>
  <c r="AV86" i="63" s="1"/>
  <c r="AP86" i="63"/>
  <c r="AN86" i="63"/>
  <c r="AO86" i="63" s="1"/>
  <c r="AM86" i="63"/>
  <c r="AK86" i="63"/>
  <c r="AJ86" i="63"/>
  <c r="AL86" i="63" s="1"/>
  <c r="AI86" i="63"/>
  <c r="AH86" i="63"/>
  <c r="AG86" i="63"/>
  <c r="AF86" i="63"/>
  <c r="AE86" i="63"/>
  <c r="AD86" i="63"/>
  <c r="AC86" i="63"/>
  <c r="AB86" i="63"/>
  <c r="AA86" i="63"/>
  <c r="Z86" i="63"/>
  <c r="W86" i="63"/>
  <c r="BC86" i="63" s="1"/>
  <c r="W86" i="63" a="1"/>
  <c r="V86" i="63"/>
  <c r="T86" i="63"/>
  <c r="Q86" i="63"/>
  <c r="N86" i="63"/>
  <c r="AS85" i="63"/>
  <c r="AW85" i="63" s="1"/>
  <c r="AR85" i="63"/>
  <c r="AQ85" i="63"/>
  <c r="AU85" i="63" s="1"/>
  <c r="AV85" i="63" s="1"/>
  <c r="AP85" i="63"/>
  <c r="AN85" i="63"/>
  <c r="AM85" i="63"/>
  <c r="AO85" i="63" s="1"/>
  <c r="AL85" i="63"/>
  <c r="AK85" i="63"/>
  <c r="AJ85" i="63"/>
  <c r="AI85" i="63"/>
  <c r="AH85" i="63"/>
  <c r="AG85" i="63"/>
  <c r="AF85" i="63"/>
  <c r="AE85" i="63"/>
  <c r="AD85" i="63"/>
  <c r="AC85" i="63"/>
  <c r="AB85" i="63"/>
  <c r="AA85" i="63"/>
  <c r="Z85" i="63"/>
  <c r="W85" i="63" a="1"/>
  <c r="W85" i="63" s="1"/>
  <c r="V85" i="63"/>
  <c r="T85" i="63"/>
  <c r="Q85" i="63"/>
  <c r="N85" i="63"/>
  <c r="AS84" i="63"/>
  <c r="AR84" i="63"/>
  <c r="AQ84" i="63"/>
  <c r="AU84" i="63" s="1"/>
  <c r="AV84" i="63" s="1"/>
  <c r="AP84" i="63"/>
  <c r="AN84" i="63"/>
  <c r="AM84" i="63"/>
  <c r="AO84" i="63" s="1"/>
  <c r="AL84" i="63"/>
  <c r="AK84" i="63"/>
  <c r="AJ84" i="63"/>
  <c r="AI84" i="63"/>
  <c r="AH84" i="63"/>
  <c r="AG84" i="63"/>
  <c r="AF84" i="63"/>
  <c r="AE84" i="63"/>
  <c r="AD84" i="63"/>
  <c r="AC84" i="63"/>
  <c r="AB84" i="63"/>
  <c r="AA84" i="63"/>
  <c r="Z84" i="63"/>
  <c r="W84" i="63" a="1"/>
  <c r="W84" i="63" s="1"/>
  <c r="V84" i="63"/>
  <c r="T84" i="63"/>
  <c r="Q84" i="63"/>
  <c r="N84" i="63"/>
  <c r="AS83" i="63"/>
  <c r="AQ83" i="63"/>
  <c r="AU83" i="63" s="1"/>
  <c r="AV83" i="63" s="1"/>
  <c r="AP83" i="63"/>
  <c r="AN83" i="63"/>
  <c r="AM83" i="63"/>
  <c r="AO83" i="63" s="1"/>
  <c r="AL83" i="63"/>
  <c r="AK83" i="63"/>
  <c r="AJ83" i="63"/>
  <c r="AI83" i="63"/>
  <c r="AH83" i="63"/>
  <c r="AG83" i="63"/>
  <c r="AF83" i="63"/>
  <c r="AE83" i="63"/>
  <c r="AD83" i="63"/>
  <c r="AC83" i="63"/>
  <c r="AB83" i="63"/>
  <c r="AA83" i="63"/>
  <c r="AX83" i="63" s="1"/>
  <c r="Z83" i="63"/>
  <c r="W83" i="63" a="1"/>
  <c r="W83" i="63" s="1"/>
  <c r="V83" i="63"/>
  <c r="T83" i="63"/>
  <c r="Q83" i="63"/>
  <c r="N83" i="63"/>
  <c r="BC82" i="63"/>
  <c r="AW82" i="63"/>
  <c r="AS82" i="63"/>
  <c r="AX82" i="63" s="1"/>
  <c r="AR82" i="63"/>
  <c r="AQ82" i="63"/>
  <c r="AU82" i="63" s="1"/>
  <c r="AV82" i="63" s="1"/>
  <c r="AP82" i="63"/>
  <c r="AN82" i="63"/>
  <c r="AO82" i="63" s="1"/>
  <c r="AM82" i="63"/>
  <c r="AL82" i="63"/>
  <c r="AK82" i="63"/>
  <c r="AJ82" i="63"/>
  <c r="AI82" i="63"/>
  <c r="AH82" i="63"/>
  <c r="AG82" i="63"/>
  <c r="AF82" i="63"/>
  <c r="AE82" i="63"/>
  <c r="AD82" i="63"/>
  <c r="AC82" i="63"/>
  <c r="AB82" i="63"/>
  <c r="AA82" i="63"/>
  <c r="Z82" i="63"/>
  <c r="W82" i="63"/>
  <c r="W82" i="63" a="1"/>
  <c r="V82" i="63"/>
  <c r="X82" i="63" s="1"/>
  <c r="T82" i="63"/>
  <c r="Q82" i="63"/>
  <c r="N82" i="63"/>
  <c r="AS81" i="63"/>
  <c r="AW81" i="63" s="1"/>
  <c r="AQ81" i="63"/>
  <c r="AU81" i="63" s="1"/>
  <c r="AV81" i="63" s="1"/>
  <c r="AP81" i="63"/>
  <c r="AR81" i="63" s="1"/>
  <c r="AN81" i="63"/>
  <c r="AM81" i="63"/>
  <c r="AO81" i="63" s="1"/>
  <c r="AK81" i="63"/>
  <c r="AJ81" i="63"/>
  <c r="AL81" i="63" s="1"/>
  <c r="AI81" i="63"/>
  <c r="AH81" i="63"/>
  <c r="AG81" i="63"/>
  <c r="AF81" i="63"/>
  <c r="AE81" i="63"/>
  <c r="AD81" i="63"/>
  <c r="AC81" i="63"/>
  <c r="AB81" i="63"/>
  <c r="AA81" i="63"/>
  <c r="Z81" i="63"/>
  <c r="W81" i="63" a="1"/>
  <c r="W81" i="63" s="1"/>
  <c r="V81" i="63"/>
  <c r="X81" i="63" s="1"/>
  <c r="T81" i="63"/>
  <c r="Q81" i="63"/>
  <c r="N81" i="63"/>
  <c r="AW80" i="63"/>
  <c r="AY80" i="63" s="1"/>
  <c r="AS80" i="63"/>
  <c r="AQ80" i="63"/>
  <c r="AU80" i="63" s="1"/>
  <c r="AV80" i="63" s="1"/>
  <c r="AP80" i="63"/>
  <c r="AR80" i="63" s="1"/>
  <c r="AN80" i="63"/>
  <c r="AM80" i="63"/>
  <c r="AO80" i="63" s="1"/>
  <c r="AL80" i="63"/>
  <c r="AK80" i="63"/>
  <c r="AX80" i="63" s="1"/>
  <c r="BC80" i="63" s="1"/>
  <c r="AJ80" i="63"/>
  <c r="AI80" i="63"/>
  <c r="AH80" i="63"/>
  <c r="AG80" i="63"/>
  <c r="AF80" i="63"/>
  <c r="AE80" i="63"/>
  <c r="AD80" i="63"/>
  <c r="AC80" i="63"/>
  <c r="AB80" i="63"/>
  <c r="AA80" i="63"/>
  <c r="Z80" i="63"/>
  <c r="W80" i="63" a="1"/>
  <c r="W80" i="63" s="1"/>
  <c r="V80" i="63"/>
  <c r="T80" i="63"/>
  <c r="Q80" i="63"/>
  <c r="N80" i="63"/>
  <c r="AS79" i="63"/>
  <c r="AQ79" i="63"/>
  <c r="AU79" i="63" s="1"/>
  <c r="AV79" i="63" s="1"/>
  <c r="AP79" i="63"/>
  <c r="AN79" i="63"/>
  <c r="AM79" i="63"/>
  <c r="AO79" i="63" s="1"/>
  <c r="AK79" i="63"/>
  <c r="AJ79" i="63"/>
  <c r="AL79" i="63" s="1"/>
  <c r="AI79" i="63"/>
  <c r="AH79" i="63"/>
  <c r="AG79" i="63"/>
  <c r="AF79" i="63"/>
  <c r="AE79" i="63"/>
  <c r="AD79" i="63"/>
  <c r="AC79" i="63"/>
  <c r="AB79" i="63"/>
  <c r="AA79" i="63"/>
  <c r="Z79" i="63"/>
  <c r="W79" i="63" a="1"/>
  <c r="W79" i="63" s="1"/>
  <c r="V79" i="63"/>
  <c r="T79" i="63"/>
  <c r="Q79" i="63"/>
  <c r="N79" i="63"/>
  <c r="AX78" i="63"/>
  <c r="AU78" i="63"/>
  <c r="AV78" i="63" s="1"/>
  <c r="AS78" i="63"/>
  <c r="AR78" i="63"/>
  <c r="AQ78" i="63"/>
  <c r="AP78" i="63"/>
  <c r="AO78" i="63"/>
  <c r="AN78" i="63"/>
  <c r="AM78" i="63"/>
  <c r="AK78" i="63"/>
  <c r="AJ78" i="63"/>
  <c r="AL78" i="63" s="1"/>
  <c r="AI78" i="63"/>
  <c r="AH78" i="63"/>
  <c r="AG78" i="63"/>
  <c r="AF78" i="63"/>
  <c r="AE78" i="63"/>
  <c r="AD78" i="63"/>
  <c r="AC78" i="63"/>
  <c r="AB78" i="63"/>
  <c r="AA78" i="63"/>
  <c r="Z78" i="63"/>
  <c r="X78" i="63"/>
  <c r="W78" i="63" a="1"/>
  <c r="W78" i="63" s="1"/>
  <c r="BC78" i="63" s="1"/>
  <c r="V78" i="63"/>
  <c r="T78" i="63"/>
  <c r="Q78" i="63"/>
  <c r="N78" i="63"/>
  <c r="BB77" i="63"/>
  <c r="AU77" i="63"/>
  <c r="AV77" i="63" s="1"/>
  <c r="AS77" i="63"/>
  <c r="AQ77" i="63"/>
  <c r="AP77" i="63"/>
  <c r="AR77" i="63" s="1"/>
  <c r="AO77" i="63"/>
  <c r="AN77" i="63"/>
  <c r="AM77" i="63"/>
  <c r="AK77" i="63"/>
  <c r="AL77" i="63" s="1"/>
  <c r="AJ77" i="63"/>
  <c r="AW77" i="63" s="1"/>
  <c r="AI77" i="63"/>
  <c r="AH77" i="63"/>
  <c r="AG77" i="63"/>
  <c r="AF77" i="63"/>
  <c r="AE77" i="63"/>
  <c r="AD77" i="63"/>
  <c r="AC77" i="63"/>
  <c r="AB77" i="63"/>
  <c r="AA77" i="63"/>
  <c r="Z77" i="63"/>
  <c r="W77" i="63" a="1"/>
  <c r="W77" i="63" s="1"/>
  <c r="V77" i="63"/>
  <c r="T77" i="63"/>
  <c r="Q77" i="63"/>
  <c r="N77" i="63"/>
  <c r="AU76" i="63"/>
  <c r="AV76" i="63" s="1"/>
  <c r="AS76" i="63"/>
  <c r="AX76" i="63" s="1"/>
  <c r="BC76" i="63" s="1"/>
  <c r="AQ76" i="63"/>
  <c r="AP76" i="63"/>
  <c r="AR76" i="63" s="1"/>
  <c r="AN76" i="63"/>
  <c r="AO76" i="63" s="1"/>
  <c r="AM76" i="63"/>
  <c r="AK76" i="63"/>
  <c r="AJ76" i="63"/>
  <c r="AL76" i="63" s="1"/>
  <c r="AI76" i="63"/>
  <c r="AH76" i="63"/>
  <c r="AG76" i="63"/>
  <c r="AF76" i="63"/>
  <c r="AE76" i="63"/>
  <c r="AD76" i="63"/>
  <c r="AC76" i="63"/>
  <c r="AB76" i="63"/>
  <c r="AA76" i="63"/>
  <c r="Z76" i="63"/>
  <c r="W76" i="63"/>
  <c r="W76" i="63" a="1"/>
  <c r="V76" i="63"/>
  <c r="T76" i="63"/>
  <c r="Q76" i="63"/>
  <c r="N76" i="63"/>
  <c r="AS75" i="63"/>
  <c r="AQ75" i="63"/>
  <c r="AP75" i="63"/>
  <c r="AN75" i="63"/>
  <c r="AO75" i="63" s="1"/>
  <c r="AM75" i="63"/>
  <c r="AK75" i="63"/>
  <c r="AJ75" i="63"/>
  <c r="AL75" i="63" s="1"/>
  <c r="AI75" i="63"/>
  <c r="AH75" i="63"/>
  <c r="AG75" i="63"/>
  <c r="AF75" i="63"/>
  <c r="AE75" i="63"/>
  <c r="AD75" i="63"/>
  <c r="AC75" i="63"/>
  <c r="AB75" i="63"/>
  <c r="AA75" i="63"/>
  <c r="AW75" i="63" s="1"/>
  <c r="Z75" i="63"/>
  <c r="W75" i="63"/>
  <c r="W75" i="63" a="1"/>
  <c r="V75" i="63"/>
  <c r="T75" i="63"/>
  <c r="Q75" i="63"/>
  <c r="N75" i="63"/>
  <c r="AU74" i="63"/>
  <c r="AV74" i="63" s="1"/>
  <c r="AS74" i="63"/>
  <c r="AX74" i="63" s="1"/>
  <c r="AQ74" i="63"/>
  <c r="AP74" i="63"/>
  <c r="AR74" i="63" s="1"/>
  <c r="AN74" i="63"/>
  <c r="AM74" i="63"/>
  <c r="AO74" i="63" s="1"/>
  <c r="AK74" i="63"/>
  <c r="AJ74" i="63"/>
  <c r="AL74" i="63" s="1"/>
  <c r="AI74" i="63"/>
  <c r="AH74" i="63"/>
  <c r="AG74" i="63"/>
  <c r="AF74" i="63"/>
  <c r="AE74" i="63"/>
  <c r="AD74" i="63"/>
  <c r="AC74" i="63"/>
  <c r="AB74" i="63"/>
  <c r="AA74" i="63"/>
  <c r="Z74" i="63"/>
  <c r="W74" i="63"/>
  <c r="BC74" i="63" s="1"/>
  <c r="W74" i="63" a="1"/>
  <c r="V74" i="63"/>
  <c r="X74" i="63" s="1"/>
  <c r="T74" i="63"/>
  <c r="Q74" i="63"/>
  <c r="N74" i="63"/>
  <c r="AS73" i="63"/>
  <c r="AQ73" i="63"/>
  <c r="AU73" i="63" s="1"/>
  <c r="AV73" i="63" s="1"/>
  <c r="AP73" i="63"/>
  <c r="AR73" i="63" s="1"/>
  <c r="AO73" i="63"/>
  <c r="AN73" i="63"/>
  <c r="AM73" i="63"/>
  <c r="AK73" i="63"/>
  <c r="AL73" i="63" s="1"/>
  <c r="AJ73" i="63"/>
  <c r="AI73" i="63"/>
  <c r="AH73" i="63"/>
  <c r="AG73" i="63"/>
  <c r="AF73" i="63"/>
  <c r="AE73" i="63"/>
  <c r="AD73" i="63"/>
  <c r="AC73" i="63"/>
  <c r="AB73" i="63"/>
  <c r="AA73" i="63"/>
  <c r="Z73" i="63"/>
  <c r="W73" i="63" a="1"/>
  <c r="W73" i="63" s="1"/>
  <c r="V73" i="63"/>
  <c r="T73" i="63"/>
  <c r="Q73" i="63"/>
  <c r="N73" i="63"/>
  <c r="AS72" i="63"/>
  <c r="AX72" i="63" s="1"/>
  <c r="AQ72" i="63"/>
  <c r="AP72" i="63"/>
  <c r="AR72" i="63" s="1"/>
  <c r="AN72" i="63"/>
  <c r="AM72" i="63"/>
  <c r="AK72" i="63"/>
  <c r="AJ72" i="63"/>
  <c r="AL72" i="63" s="1"/>
  <c r="AI72" i="63"/>
  <c r="AH72" i="63"/>
  <c r="AU72" i="63" s="1"/>
  <c r="AV72" i="63" s="1"/>
  <c r="AG72" i="63"/>
  <c r="AF72" i="63"/>
  <c r="AE72" i="63"/>
  <c r="AD72" i="63"/>
  <c r="AC72" i="63"/>
  <c r="AB72" i="63"/>
  <c r="AA72" i="63"/>
  <c r="Z72" i="63"/>
  <c r="W72" i="63" a="1"/>
  <c r="W72" i="63" s="1"/>
  <c r="BC72" i="63" s="1"/>
  <c r="V72" i="63"/>
  <c r="T72" i="63"/>
  <c r="Q72" i="63"/>
  <c r="N72" i="63"/>
  <c r="AS71" i="63"/>
  <c r="AR71" i="63"/>
  <c r="AQ71" i="63"/>
  <c r="AU71" i="63" s="1"/>
  <c r="AV71" i="63" s="1"/>
  <c r="AP71" i="63"/>
  <c r="AN71" i="63"/>
  <c r="AM71" i="63"/>
  <c r="AO71" i="63" s="1"/>
  <c r="AK71" i="63"/>
  <c r="AJ71" i="63"/>
  <c r="AL71" i="63" s="1"/>
  <c r="AI71" i="63"/>
  <c r="AH71" i="63"/>
  <c r="AG71" i="63"/>
  <c r="AF71" i="63"/>
  <c r="AE71" i="63"/>
  <c r="AD71" i="63"/>
  <c r="AC71" i="63"/>
  <c r="AB71" i="63"/>
  <c r="AA71" i="63"/>
  <c r="Z71" i="63"/>
  <c r="W71" i="63" a="1"/>
  <c r="W71" i="63" s="1"/>
  <c r="V71" i="63"/>
  <c r="T71" i="63"/>
  <c r="Q71" i="63"/>
  <c r="N71" i="63"/>
  <c r="AX70" i="63"/>
  <c r="AS70" i="63"/>
  <c r="AW70" i="63" s="1"/>
  <c r="AY70" i="63" s="1"/>
  <c r="BA70" i="63" s="1" a="1"/>
  <c r="BA70" i="63" s="1"/>
  <c r="AR70" i="63"/>
  <c r="AQ70" i="63"/>
  <c r="AP70" i="63"/>
  <c r="AN70" i="63"/>
  <c r="AO70" i="63" s="1"/>
  <c r="AM70" i="63"/>
  <c r="AK70" i="63"/>
  <c r="AJ70" i="63"/>
  <c r="AL70" i="63" s="1"/>
  <c r="AI70" i="63"/>
  <c r="AH70" i="63"/>
  <c r="AG70" i="63"/>
  <c r="AF70" i="63"/>
  <c r="AE70" i="63"/>
  <c r="AD70" i="63"/>
  <c r="AC70" i="63"/>
  <c r="AB70" i="63"/>
  <c r="AA70" i="63"/>
  <c r="Z70" i="63"/>
  <c r="W70" i="63"/>
  <c r="W70" i="63" a="1"/>
  <c r="V70" i="63"/>
  <c r="X70" i="63" s="1"/>
  <c r="T70" i="63"/>
  <c r="Q70" i="63"/>
  <c r="N70" i="63"/>
  <c r="AS69" i="63"/>
  <c r="AW69" i="63" s="1"/>
  <c r="AQ69" i="63"/>
  <c r="AU69" i="63" s="1"/>
  <c r="AV69" i="63" s="1"/>
  <c r="AP69" i="63"/>
  <c r="AN69" i="63"/>
  <c r="AM69" i="63"/>
  <c r="AO69" i="63" s="1"/>
  <c r="AL69" i="63"/>
  <c r="AK69" i="63"/>
  <c r="AJ69" i="63"/>
  <c r="AI69" i="63"/>
  <c r="AH69" i="63"/>
  <c r="AG69" i="63"/>
  <c r="AF69" i="63"/>
  <c r="AE69" i="63"/>
  <c r="AD69" i="63"/>
  <c r="AC69" i="63"/>
  <c r="AB69" i="63"/>
  <c r="AA69" i="63"/>
  <c r="Z69" i="63"/>
  <c r="W69" i="63" a="1"/>
  <c r="W69" i="63" s="1"/>
  <c r="V69" i="63"/>
  <c r="T69" i="63"/>
  <c r="Q69" i="63"/>
  <c r="N69" i="63"/>
  <c r="BC68" i="63"/>
  <c r="AS68" i="63"/>
  <c r="AR68" i="63"/>
  <c r="AQ68" i="63"/>
  <c r="AU68" i="63" s="1"/>
  <c r="AV68" i="63" s="1"/>
  <c r="AP68" i="63"/>
  <c r="AN68" i="63"/>
  <c r="AM68" i="63"/>
  <c r="AO68" i="63" s="1"/>
  <c r="AL68" i="63"/>
  <c r="AK68" i="63"/>
  <c r="AJ68" i="63"/>
  <c r="AI68" i="63"/>
  <c r="AH68" i="63"/>
  <c r="AG68" i="63"/>
  <c r="AF68" i="63"/>
  <c r="AE68" i="63"/>
  <c r="AD68" i="63"/>
  <c r="AC68" i="63"/>
  <c r="AB68" i="63"/>
  <c r="AA68" i="63"/>
  <c r="AX68" i="63" s="1"/>
  <c r="Z68" i="63"/>
  <c r="W68" i="63" a="1"/>
  <c r="W68" i="63" s="1"/>
  <c r="V68" i="63"/>
  <c r="T68" i="63"/>
  <c r="Q68" i="63"/>
  <c r="N68" i="63"/>
  <c r="AX67" i="63"/>
  <c r="AS67" i="63"/>
  <c r="AQ67" i="63"/>
  <c r="AU67" i="63" s="1"/>
  <c r="AV67" i="63" s="1"/>
  <c r="AP67" i="63"/>
  <c r="AR67" i="63" s="1"/>
  <c r="AN67" i="63"/>
  <c r="AM67" i="63"/>
  <c r="AL67" i="63"/>
  <c r="AK67" i="63"/>
  <c r="AJ67" i="63"/>
  <c r="AW67" i="63" s="1"/>
  <c r="AI67" i="63"/>
  <c r="AH67" i="63"/>
  <c r="AG67" i="63"/>
  <c r="AF67" i="63"/>
  <c r="AE67" i="63"/>
  <c r="AD67" i="63"/>
  <c r="AC67" i="63"/>
  <c r="AB67" i="63"/>
  <c r="AA67" i="63"/>
  <c r="Z67" i="63"/>
  <c r="W67" i="63" a="1"/>
  <c r="W67" i="63" s="1"/>
  <c r="BC67" i="63" s="1"/>
  <c r="V67" i="63"/>
  <c r="T67" i="63"/>
  <c r="Q67" i="63"/>
  <c r="N67" i="63"/>
  <c r="AS66" i="63"/>
  <c r="AQ66" i="63"/>
  <c r="AU66" i="63" s="1"/>
  <c r="AV66" i="63" s="1"/>
  <c r="AP66" i="63"/>
  <c r="AR66" i="63" s="1"/>
  <c r="AN66" i="63"/>
  <c r="AO66" i="63" s="1"/>
  <c r="AM66" i="63"/>
  <c r="AK66" i="63"/>
  <c r="AL66" i="63" s="1"/>
  <c r="AJ66" i="63"/>
  <c r="AI66" i="63"/>
  <c r="AH66" i="63"/>
  <c r="AG66" i="63"/>
  <c r="AF66" i="63"/>
  <c r="AE66" i="63"/>
  <c r="AD66" i="63"/>
  <c r="AC66" i="63"/>
  <c r="AB66" i="63"/>
  <c r="AA66" i="63"/>
  <c r="Z66" i="63"/>
  <c r="W66" i="63"/>
  <c r="W66" i="63" a="1"/>
  <c r="V66" i="63"/>
  <c r="X66" i="63" s="1"/>
  <c r="T66" i="63"/>
  <c r="Q66" i="63"/>
  <c r="N66" i="63"/>
  <c r="AS65" i="63"/>
  <c r="AX65" i="63" s="1"/>
  <c r="AQ65" i="63"/>
  <c r="AU65" i="63" s="1"/>
  <c r="AV65" i="63" s="1"/>
  <c r="AP65" i="63"/>
  <c r="AR65" i="63" s="1"/>
  <c r="AN65" i="63"/>
  <c r="AM65" i="63"/>
  <c r="AO65" i="63" s="1"/>
  <c r="AK65" i="63"/>
  <c r="AJ65" i="63"/>
  <c r="AL65" i="63" s="1"/>
  <c r="AI65" i="63"/>
  <c r="AH65" i="63"/>
  <c r="AG65" i="63"/>
  <c r="AF65" i="63"/>
  <c r="AE65" i="63"/>
  <c r="AD65" i="63"/>
  <c r="AC65" i="63"/>
  <c r="AB65" i="63"/>
  <c r="AA65" i="63"/>
  <c r="AW65" i="63" s="1"/>
  <c r="Z65" i="63"/>
  <c r="W65" i="63" a="1"/>
  <c r="W65" i="63" s="1"/>
  <c r="V65" i="63"/>
  <c r="X65" i="63" s="1"/>
  <c r="T65" i="63"/>
  <c r="Q65" i="63"/>
  <c r="N65" i="63"/>
  <c r="AS64" i="63"/>
  <c r="AX64" i="63" s="1"/>
  <c r="AQ64" i="63"/>
  <c r="AU64" i="63" s="1"/>
  <c r="AV64" i="63" s="1"/>
  <c r="AP64" i="63"/>
  <c r="AR64" i="63" s="1"/>
  <c r="AO64" i="63"/>
  <c r="AN64" i="63"/>
  <c r="AM64" i="63"/>
  <c r="AK64" i="63"/>
  <c r="AJ64" i="63"/>
  <c r="AL64" i="63" s="1"/>
  <c r="AI64" i="63"/>
  <c r="AH64" i="63"/>
  <c r="AG64" i="63"/>
  <c r="AF64" i="63"/>
  <c r="AE64" i="63"/>
  <c r="AD64" i="63"/>
  <c r="AC64" i="63"/>
  <c r="AB64" i="63"/>
  <c r="AA64" i="63"/>
  <c r="Z64" i="63"/>
  <c r="W64" i="63" a="1"/>
  <c r="W64" i="63" s="1"/>
  <c r="BC64" i="63" s="1"/>
  <c r="V64" i="63"/>
  <c r="T64" i="63"/>
  <c r="Q64" i="63"/>
  <c r="N64" i="63"/>
  <c r="AS63" i="63"/>
  <c r="AQ63" i="63"/>
  <c r="AU63" i="63" s="1"/>
  <c r="AV63" i="63" s="1"/>
  <c r="AP63" i="63"/>
  <c r="AR63" i="63" s="1"/>
  <c r="AN63" i="63"/>
  <c r="AM63" i="63"/>
  <c r="AO63" i="63" s="1"/>
  <c r="AK63" i="63"/>
  <c r="AJ63" i="63"/>
  <c r="AL63" i="63" s="1"/>
  <c r="AI63" i="63"/>
  <c r="AH63" i="63"/>
  <c r="AG63" i="63"/>
  <c r="AF63" i="63"/>
  <c r="AE63" i="63"/>
  <c r="AD63" i="63"/>
  <c r="AC63" i="63"/>
  <c r="AB63" i="63"/>
  <c r="AA63" i="63"/>
  <c r="Z63" i="63"/>
  <c r="W63" i="63" a="1"/>
  <c r="W63" i="63" s="1"/>
  <c r="V63" i="63"/>
  <c r="T63" i="63"/>
  <c r="Q63" i="63"/>
  <c r="N63" i="63"/>
  <c r="AX62" i="63"/>
  <c r="AS62" i="63"/>
  <c r="AW62" i="63" s="1"/>
  <c r="AR62" i="63"/>
  <c r="AQ62" i="63"/>
  <c r="AP62" i="63"/>
  <c r="AO62" i="63"/>
  <c r="AN62" i="63"/>
  <c r="AM62" i="63"/>
  <c r="AK62" i="63"/>
  <c r="AJ62" i="63"/>
  <c r="AL62" i="63" s="1"/>
  <c r="AI62" i="63"/>
  <c r="AH62" i="63"/>
  <c r="AU62" i="63" s="1"/>
  <c r="AV62" i="63" s="1"/>
  <c r="AG62" i="63"/>
  <c r="AF62" i="63"/>
  <c r="AE62" i="63"/>
  <c r="AD62" i="63"/>
  <c r="AC62" i="63"/>
  <c r="AB62" i="63"/>
  <c r="AA62" i="63"/>
  <c r="Z62" i="63"/>
  <c r="W62" i="63" a="1"/>
  <c r="W62" i="63" s="1"/>
  <c r="BC62" i="63" s="1"/>
  <c r="V62" i="63"/>
  <c r="T62" i="63"/>
  <c r="Q62" i="63"/>
  <c r="N62" i="63"/>
  <c r="AS61" i="63"/>
  <c r="AQ61" i="63"/>
  <c r="AP61" i="63"/>
  <c r="AR61" i="63" s="1"/>
  <c r="AO61" i="63"/>
  <c r="AN61" i="63"/>
  <c r="AM61" i="63"/>
  <c r="AK61" i="63"/>
  <c r="AX61" i="63" s="1"/>
  <c r="AJ61" i="63"/>
  <c r="AW61" i="63" s="1"/>
  <c r="BB61" i="63" s="1"/>
  <c r="AI61" i="63"/>
  <c r="AH61" i="63"/>
  <c r="AU61" i="63" s="1"/>
  <c r="AV61" i="63" s="1"/>
  <c r="AG61" i="63"/>
  <c r="AF61" i="63"/>
  <c r="AE61" i="63"/>
  <c r="AD61" i="63"/>
  <c r="AC61" i="63"/>
  <c r="AB61" i="63"/>
  <c r="AA61" i="63"/>
  <c r="Z61" i="63"/>
  <c r="W61" i="63" a="1"/>
  <c r="W61" i="63" s="1"/>
  <c r="V61" i="63"/>
  <c r="T61" i="63"/>
  <c r="Q61" i="63"/>
  <c r="N61" i="63"/>
  <c r="AU60" i="63"/>
  <c r="AV60" i="63" s="1"/>
  <c r="AS60" i="63"/>
  <c r="AQ60" i="63"/>
  <c r="AP60" i="63"/>
  <c r="AR60" i="63" s="1"/>
  <c r="AO60" i="63"/>
  <c r="AN60" i="63"/>
  <c r="AM60" i="63"/>
  <c r="AK60" i="63"/>
  <c r="AJ60" i="63"/>
  <c r="AL60" i="63" s="1"/>
  <c r="AI60" i="63"/>
  <c r="AH60" i="63"/>
  <c r="AG60" i="63"/>
  <c r="AF60" i="63"/>
  <c r="AE60" i="63"/>
  <c r="AD60" i="63"/>
  <c r="AC60" i="63"/>
  <c r="AB60" i="63"/>
  <c r="AA60" i="63"/>
  <c r="Z60" i="63"/>
  <c r="W60" i="63" a="1"/>
  <c r="W60" i="63" s="1"/>
  <c r="V60" i="63"/>
  <c r="T60" i="63"/>
  <c r="Q60" i="63"/>
  <c r="N60" i="63"/>
  <c r="AS59" i="63"/>
  <c r="AX59" i="63" s="1"/>
  <c r="AQ59" i="63"/>
  <c r="AU59" i="63" s="1"/>
  <c r="AV59" i="63" s="1"/>
  <c r="AP59" i="63"/>
  <c r="AN59" i="63"/>
  <c r="AO59" i="63" s="1"/>
  <c r="AM59" i="63"/>
  <c r="AK59" i="63"/>
  <c r="AJ59" i="63"/>
  <c r="AL59" i="63" s="1"/>
  <c r="AI59" i="63"/>
  <c r="AH59" i="63"/>
  <c r="AG59" i="63"/>
  <c r="AF59" i="63"/>
  <c r="AE59" i="63"/>
  <c r="AD59" i="63"/>
  <c r="AC59" i="63"/>
  <c r="AB59" i="63"/>
  <c r="AA59" i="63"/>
  <c r="Z59" i="63"/>
  <c r="X59" i="63"/>
  <c r="W59" i="63"/>
  <c r="W59" i="63" a="1"/>
  <c r="V59" i="63"/>
  <c r="T59" i="63"/>
  <c r="Q59" i="63"/>
  <c r="N59" i="63"/>
  <c r="AU58" i="63"/>
  <c r="AV58" i="63" s="1"/>
  <c r="AS58" i="63"/>
  <c r="AX58" i="63" s="1"/>
  <c r="AQ58" i="63"/>
  <c r="AP58" i="63"/>
  <c r="AR58" i="63" s="1"/>
  <c r="AN58" i="63"/>
  <c r="AM58" i="63"/>
  <c r="AO58" i="63" s="1"/>
  <c r="AL58" i="63"/>
  <c r="AK58" i="63"/>
  <c r="AJ58" i="63"/>
  <c r="AI58" i="63"/>
  <c r="AH58" i="63"/>
  <c r="AG58" i="63"/>
  <c r="AF58" i="63"/>
  <c r="AE58" i="63"/>
  <c r="AD58" i="63"/>
  <c r="AC58" i="63"/>
  <c r="AB58" i="63"/>
  <c r="AA58" i="63"/>
  <c r="Z58" i="63"/>
  <c r="W58" i="63" a="1"/>
  <c r="W58" i="63" s="1"/>
  <c r="V58" i="63"/>
  <c r="T58" i="63"/>
  <c r="Q58" i="63"/>
  <c r="N58" i="63"/>
  <c r="AS57" i="63"/>
  <c r="AQ57" i="63"/>
  <c r="AU57" i="63" s="1"/>
  <c r="AV57" i="63" s="1"/>
  <c r="AP57" i="63"/>
  <c r="AR57" i="63" s="1"/>
  <c r="AN57" i="63"/>
  <c r="AM57" i="63"/>
  <c r="AO57" i="63" s="1"/>
  <c r="AK57" i="63"/>
  <c r="AL57" i="63" s="1"/>
  <c r="AJ57" i="63"/>
  <c r="AI57" i="63"/>
  <c r="AH57" i="63"/>
  <c r="AG57" i="63"/>
  <c r="AF57" i="63"/>
  <c r="AE57" i="63"/>
  <c r="AD57" i="63"/>
  <c r="AC57" i="63"/>
  <c r="AB57" i="63"/>
  <c r="AA57" i="63"/>
  <c r="Z57" i="63"/>
  <c r="W57" i="63" a="1"/>
  <c r="W57" i="63" s="1"/>
  <c r="V57" i="63"/>
  <c r="X57" i="63" s="1"/>
  <c r="T57" i="63"/>
  <c r="Q57" i="63"/>
  <c r="N57" i="63"/>
  <c r="AW56" i="63"/>
  <c r="BB56" i="63" s="1"/>
  <c r="AS56" i="63"/>
  <c r="AX56" i="63" s="1"/>
  <c r="AQ56" i="63"/>
  <c r="AU56" i="63" s="1"/>
  <c r="AV56" i="63" s="1"/>
  <c r="AP56" i="63"/>
  <c r="AN56" i="63"/>
  <c r="AM56" i="63"/>
  <c r="AO56" i="63" s="1"/>
  <c r="AK56" i="63"/>
  <c r="AJ56" i="63"/>
  <c r="AL56" i="63" s="1"/>
  <c r="AI56" i="63"/>
  <c r="AH56" i="63"/>
  <c r="AG56" i="63"/>
  <c r="AF56" i="63"/>
  <c r="AE56" i="63"/>
  <c r="AD56" i="63"/>
  <c r="AC56" i="63"/>
  <c r="AB56" i="63"/>
  <c r="AA56" i="63"/>
  <c r="Z56" i="63"/>
  <c r="W56" i="63"/>
  <c r="W56" i="63" a="1"/>
  <c r="V56" i="63"/>
  <c r="T56" i="63"/>
  <c r="Q56" i="63"/>
  <c r="N56" i="63"/>
  <c r="AV55" i="63"/>
  <c r="AS55" i="63"/>
  <c r="AX55" i="63" s="1"/>
  <c r="BC55" i="63" s="1"/>
  <c r="AR55" i="63"/>
  <c r="AQ55" i="63"/>
  <c r="AU55" i="63" s="1"/>
  <c r="AP55" i="63"/>
  <c r="AN55" i="63"/>
  <c r="AM55" i="63"/>
  <c r="AO55" i="63" s="1"/>
  <c r="AL55" i="63"/>
  <c r="AK55" i="63"/>
  <c r="AJ55" i="63"/>
  <c r="AI55" i="63"/>
  <c r="AH55" i="63"/>
  <c r="AG55" i="63"/>
  <c r="AF55" i="63"/>
  <c r="AE55" i="63"/>
  <c r="AD55" i="63"/>
  <c r="AC55" i="63"/>
  <c r="AB55" i="63"/>
  <c r="AA55" i="63"/>
  <c r="Z55" i="63"/>
  <c r="W55" i="63" a="1"/>
  <c r="W55" i="63" s="1"/>
  <c r="V55" i="63"/>
  <c r="X55" i="63" s="1"/>
  <c r="T55" i="63"/>
  <c r="Q55" i="63"/>
  <c r="N55" i="63"/>
  <c r="AS54" i="63"/>
  <c r="AQ54" i="63"/>
  <c r="AU54" i="63" s="1"/>
  <c r="AV54" i="63" s="1"/>
  <c r="AP54" i="63"/>
  <c r="AR54" i="63" s="1"/>
  <c r="AN54" i="63"/>
  <c r="AM54" i="63"/>
  <c r="AO54" i="63" s="1"/>
  <c r="AK54" i="63"/>
  <c r="AL54" i="63" s="1"/>
  <c r="AJ54" i="63"/>
  <c r="AI54" i="63"/>
  <c r="AH54" i="63"/>
  <c r="AG54" i="63"/>
  <c r="AF54" i="63"/>
  <c r="AE54" i="63"/>
  <c r="AD54" i="63"/>
  <c r="AC54" i="63"/>
  <c r="AB54" i="63"/>
  <c r="AA54" i="63"/>
  <c r="Z54" i="63"/>
  <c r="W54" i="63" a="1"/>
  <c r="W54" i="63" s="1"/>
  <c r="V54" i="63"/>
  <c r="X54" i="63" s="1"/>
  <c r="T54" i="63"/>
  <c r="Q54" i="63"/>
  <c r="N54" i="63"/>
  <c r="AS53" i="63"/>
  <c r="AX53" i="63" s="1"/>
  <c r="AQ53" i="63"/>
  <c r="AR53" i="63" s="1"/>
  <c r="AP53" i="63"/>
  <c r="AN53" i="63"/>
  <c r="AM53" i="63"/>
  <c r="AO53" i="63" s="1"/>
  <c r="AL53" i="63"/>
  <c r="AK53" i="63"/>
  <c r="AJ53" i="63"/>
  <c r="AI53" i="63"/>
  <c r="AH53" i="63"/>
  <c r="AG53" i="63"/>
  <c r="AF53" i="63"/>
  <c r="AE53" i="63"/>
  <c r="AD53" i="63"/>
  <c r="AC53" i="63"/>
  <c r="AB53" i="63"/>
  <c r="AA53" i="63"/>
  <c r="AW53" i="63" s="1"/>
  <c r="AY53" i="63" s="1"/>
  <c r="Z53" i="63"/>
  <c r="W53" i="63" a="1"/>
  <c r="W53" i="63" s="1"/>
  <c r="V53" i="63"/>
  <c r="T53" i="63"/>
  <c r="Q53" i="63"/>
  <c r="N53" i="63"/>
  <c r="AX52" i="63"/>
  <c r="AY52" i="63" s="1"/>
  <c r="BA52" i="63" s="1" a="1"/>
  <c r="BA52" i="63" s="1"/>
  <c r="AW52" i="63"/>
  <c r="AU52" i="63"/>
  <c r="AV52" i="63" s="1"/>
  <c r="AS52" i="63"/>
  <c r="AQ52" i="63"/>
  <c r="AR52" i="63" s="1"/>
  <c r="AP52" i="63"/>
  <c r="AN52" i="63"/>
  <c r="AM52" i="63"/>
  <c r="AO52" i="63" s="1"/>
  <c r="AL52" i="63"/>
  <c r="AK52" i="63"/>
  <c r="AJ52" i="63"/>
  <c r="AI52" i="63"/>
  <c r="AH52" i="63"/>
  <c r="AG52" i="63"/>
  <c r="AF52" i="63"/>
  <c r="AE52" i="63"/>
  <c r="AD52" i="63"/>
  <c r="AC52" i="63"/>
  <c r="AB52" i="63"/>
  <c r="AA52" i="63"/>
  <c r="Z52" i="63"/>
  <c r="W52" i="63" a="1"/>
  <c r="W52" i="63" s="1"/>
  <c r="BC52" i="63" s="1"/>
  <c r="V52" i="63"/>
  <c r="X52" i="63" s="1"/>
  <c r="T52" i="63"/>
  <c r="Q52" i="63"/>
  <c r="N52" i="63"/>
  <c r="AW51" i="63"/>
  <c r="BB51" i="63" s="1"/>
  <c r="AS51" i="63"/>
  <c r="AQ51" i="63"/>
  <c r="AU51" i="63" s="1"/>
  <c r="AV51" i="63" s="1"/>
  <c r="AP51" i="63"/>
  <c r="AR51" i="63" s="1"/>
  <c r="AN51" i="63"/>
  <c r="AM51" i="63"/>
  <c r="AO51" i="63" s="1"/>
  <c r="AK51" i="63"/>
  <c r="AX51" i="63" s="1"/>
  <c r="AJ51" i="63"/>
  <c r="AL51" i="63" s="1"/>
  <c r="AI51" i="63"/>
  <c r="AH51" i="63"/>
  <c r="AG51" i="63"/>
  <c r="AF51" i="63"/>
  <c r="AE51" i="63"/>
  <c r="AD51" i="63"/>
  <c r="AC51" i="63"/>
  <c r="AB51" i="63"/>
  <c r="AA51" i="63"/>
  <c r="Z51" i="63"/>
  <c r="W51" i="63" a="1"/>
  <c r="W51" i="63" s="1"/>
  <c r="V51" i="63"/>
  <c r="T51" i="63"/>
  <c r="Q51" i="63"/>
  <c r="N51" i="63"/>
  <c r="AV50" i="63"/>
  <c r="AU50" i="63"/>
  <c r="AS50" i="63"/>
  <c r="AX50" i="63" s="1"/>
  <c r="AR50" i="63"/>
  <c r="AQ50" i="63"/>
  <c r="AP50" i="63"/>
  <c r="AN50" i="63"/>
  <c r="AO50" i="63" s="1"/>
  <c r="AM50" i="63"/>
  <c r="AK50" i="63"/>
  <c r="AL50" i="63" s="1"/>
  <c r="AJ50" i="63"/>
  <c r="AI50" i="63"/>
  <c r="AH50" i="63"/>
  <c r="AG50" i="63"/>
  <c r="AF50" i="63"/>
  <c r="AE50" i="63"/>
  <c r="AD50" i="63"/>
  <c r="AC50" i="63"/>
  <c r="AB50" i="63"/>
  <c r="AA50" i="63"/>
  <c r="Z50" i="63"/>
  <c r="W50" i="63"/>
  <c r="X50" i="63" s="1"/>
  <c r="W50" i="63" a="1"/>
  <c r="V50" i="63"/>
  <c r="T50" i="63"/>
  <c r="Q50" i="63"/>
  <c r="N50" i="63"/>
  <c r="AW49" i="63"/>
  <c r="BB49" i="63" s="1"/>
  <c r="AS49" i="63"/>
  <c r="AQ49" i="63"/>
  <c r="AU49" i="63" s="1"/>
  <c r="AV49" i="63" s="1"/>
  <c r="AP49" i="63"/>
  <c r="AR49" i="63" s="1"/>
  <c r="AN49" i="63"/>
  <c r="AM49" i="63"/>
  <c r="AO49" i="63" s="1"/>
  <c r="AK49" i="63"/>
  <c r="AX49" i="63" s="1"/>
  <c r="AJ49" i="63"/>
  <c r="AI49" i="63"/>
  <c r="AH49" i="63"/>
  <c r="AG49" i="63"/>
  <c r="AF49" i="63"/>
  <c r="AE49" i="63"/>
  <c r="AD49" i="63"/>
  <c r="AC49" i="63"/>
  <c r="AB49" i="63"/>
  <c r="AA49" i="63"/>
  <c r="Z49" i="63"/>
  <c r="W49" i="63" a="1"/>
  <c r="W49" i="63" s="1"/>
  <c r="V49" i="63"/>
  <c r="X49" i="63" s="1"/>
  <c r="T49" i="63"/>
  <c r="Q49" i="63"/>
  <c r="N49" i="63"/>
  <c r="AS48" i="63"/>
  <c r="AX48" i="63" s="1"/>
  <c r="AQ48" i="63"/>
  <c r="AP48" i="63"/>
  <c r="AR48" i="63" s="1"/>
  <c r="AN48" i="63"/>
  <c r="AM48" i="63"/>
  <c r="AO48" i="63" s="1"/>
  <c r="AK48" i="63"/>
  <c r="AJ48" i="63"/>
  <c r="AL48" i="63" s="1"/>
  <c r="AI48" i="63"/>
  <c r="AH48" i="63"/>
  <c r="AG48" i="63"/>
  <c r="AF48" i="63"/>
  <c r="AE48" i="63"/>
  <c r="AD48" i="63"/>
  <c r="AC48" i="63"/>
  <c r="AB48" i="63"/>
  <c r="AA48" i="63"/>
  <c r="Z48" i="63"/>
  <c r="W48" i="63" a="1"/>
  <c r="W48" i="63" s="1"/>
  <c r="BC48" i="63" s="1"/>
  <c r="V48" i="63"/>
  <c r="X48" i="63" s="1"/>
  <c r="T48" i="63"/>
  <c r="Q48" i="63"/>
  <c r="N48" i="63"/>
  <c r="AV47" i="63"/>
  <c r="AU47" i="63"/>
  <c r="AS47" i="63"/>
  <c r="AR47" i="63"/>
  <c r="AQ47" i="63"/>
  <c r="AP47" i="63"/>
  <c r="AN47" i="63"/>
  <c r="AM47" i="63"/>
  <c r="AO47" i="63" s="1"/>
  <c r="AK47" i="63"/>
  <c r="AJ47" i="63"/>
  <c r="AL47" i="63" s="1"/>
  <c r="AI47" i="63"/>
  <c r="AH47" i="63"/>
  <c r="AG47" i="63"/>
  <c r="AF47" i="63"/>
  <c r="AE47" i="63"/>
  <c r="AD47" i="63"/>
  <c r="AC47" i="63"/>
  <c r="AB47" i="63"/>
  <c r="AA47" i="63"/>
  <c r="Z47" i="63"/>
  <c r="W47" i="63" a="1"/>
  <c r="W47" i="63" s="1"/>
  <c r="V47" i="63"/>
  <c r="T47" i="63"/>
  <c r="Q47" i="63"/>
  <c r="N47" i="63"/>
  <c r="AU46" i="63"/>
  <c r="AV46" i="63" s="1"/>
  <c r="AS46" i="63"/>
  <c r="AX46" i="63" s="1"/>
  <c r="AQ46" i="63"/>
  <c r="AP46" i="63"/>
  <c r="AR46" i="63" s="1"/>
  <c r="AO46" i="63"/>
  <c r="AN46" i="63"/>
  <c r="AM46" i="63"/>
  <c r="AK46" i="63"/>
  <c r="AJ46" i="63"/>
  <c r="AI46" i="63"/>
  <c r="AH46" i="63"/>
  <c r="AG46" i="63"/>
  <c r="AF46" i="63"/>
  <c r="AE46" i="63"/>
  <c r="AD46" i="63"/>
  <c r="AC46" i="63"/>
  <c r="AB46" i="63"/>
  <c r="AA46" i="63"/>
  <c r="Z46" i="63"/>
  <c r="W46" i="63" a="1"/>
  <c r="W46" i="63" s="1"/>
  <c r="V46" i="63"/>
  <c r="T46" i="63"/>
  <c r="Q46" i="63"/>
  <c r="N46" i="63"/>
  <c r="AX45" i="63"/>
  <c r="AS45" i="63"/>
  <c r="AQ45" i="63"/>
  <c r="AP45" i="63"/>
  <c r="AR45" i="63" s="1"/>
  <c r="AO45" i="63"/>
  <c r="AN45" i="63"/>
  <c r="AM45" i="63"/>
  <c r="AL45" i="63"/>
  <c r="AK45" i="63"/>
  <c r="AJ45" i="63"/>
  <c r="AI45" i="63"/>
  <c r="AH45" i="63"/>
  <c r="AU45" i="63" s="1"/>
  <c r="AV45" i="63" s="1"/>
  <c r="AG45" i="63"/>
  <c r="AF45" i="63"/>
  <c r="AE45" i="63"/>
  <c r="AD45" i="63"/>
  <c r="AC45" i="63"/>
  <c r="AB45" i="63"/>
  <c r="AA45" i="63"/>
  <c r="Z45" i="63"/>
  <c r="W45" i="63" a="1"/>
  <c r="W45" i="63" s="1"/>
  <c r="V45" i="63"/>
  <c r="T45" i="63"/>
  <c r="Q45" i="63"/>
  <c r="N45" i="63"/>
  <c r="AW44" i="63"/>
  <c r="AS44" i="63"/>
  <c r="AQ44" i="63"/>
  <c r="AU44" i="63" s="1"/>
  <c r="AV44" i="63" s="1"/>
  <c r="AP44" i="63"/>
  <c r="AO44" i="63"/>
  <c r="AN44" i="63"/>
  <c r="AM44" i="63"/>
  <c r="AK44" i="63"/>
  <c r="AJ44" i="63"/>
  <c r="AL44" i="63" s="1"/>
  <c r="AI44" i="63"/>
  <c r="AH44" i="63"/>
  <c r="AG44" i="63"/>
  <c r="AF44" i="63"/>
  <c r="AE44" i="63"/>
  <c r="AD44" i="63"/>
  <c r="AC44" i="63"/>
  <c r="AB44" i="63"/>
  <c r="AA44" i="63"/>
  <c r="Z44" i="63"/>
  <c r="X44" i="63"/>
  <c r="W44" i="63"/>
  <c r="W44" i="63" a="1"/>
  <c r="V44" i="63"/>
  <c r="T44" i="63"/>
  <c r="Q44" i="63"/>
  <c r="N44" i="63"/>
  <c r="AS43" i="63"/>
  <c r="AX43" i="63" s="1"/>
  <c r="AR43" i="63"/>
  <c r="AQ43" i="63"/>
  <c r="AP43" i="63"/>
  <c r="AN43" i="63"/>
  <c r="AO43" i="63" s="1"/>
  <c r="AM43" i="63"/>
  <c r="AK43" i="63"/>
  <c r="AJ43" i="63"/>
  <c r="AI43" i="63"/>
  <c r="AH43" i="63"/>
  <c r="AU43" i="63" s="1"/>
  <c r="AV43" i="63" s="1"/>
  <c r="AG43" i="63"/>
  <c r="AF43" i="63"/>
  <c r="AE43" i="63"/>
  <c r="AD43" i="63"/>
  <c r="AC43" i="63"/>
  <c r="AB43" i="63"/>
  <c r="AA43" i="63"/>
  <c r="AW43" i="63" s="1"/>
  <c r="Z43" i="63"/>
  <c r="W43" i="63"/>
  <c r="W43" i="63" a="1"/>
  <c r="V43" i="63"/>
  <c r="T43" i="63"/>
  <c r="Q43" i="63"/>
  <c r="N43" i="63"/>
  <c r="AW42" i="63"/>
  <c r="AS42" i="63"/>
  <c r="AQ42" i="63"/>
  <c r="AP42" i="63"/>
  <c r="AR42" i="63" s="1"/>
  <c r="AN42" i="63"/>
  <c r="AO42" i="63" s="1"/>
  <c r="AM42" i="63"/>
  <c r="AK42" i="63"/>
  <c r="AX42" i="63" s="1"/>
  <c r="AY42" i="63" s="1"/>
  <c r="AJ42" i="63"/>
  <c r="AI42" i="63"/>
  <c r="AH42" i="63"/>
  <c r="AU42" i="63" s="1"/>
  <c r="AV42" i="63" s="1"/>
  <c r="AG42" i="63"/>
  <c r="AF42" i="63"/>
  <c r="AE42" i="63"/>
  <c r="AD42" i="63"/>
  <c r="AC42" i="63"/>
  <c r="AB42" i="63"/>
  <c r="AA42" i="63"/>
  <c r="Z42" i="63"/>
  <c r="W42" i="63"/>
  <c r="W42" i="63" a="1"/>
  <c r="V42" i="63"/>
  <c r="BB42" i="63" s="1"/>
  <c r="T42" i="63"/>
  <c r="Q42" i="63"/>
  <c r="N42" i="63"/>
  <c r="AS41" i="63"/>
  <c r="AQ41" i="63"/>
  <c r="AU41" i="63" s="1"/>
  <c r="AV41" i="63" s="1"/>
  <c r="AP41" i="63"/>
  <c r="AR41" i="63" s="1"/>
  <c r="AN41" i="63"/>
  <c r="AM41" i="63"/>
  <c r="AO41" i="63" s="1"/>
  <c r="AK41" i="63"/>
  <c r="AL41" i="63" s="1"/>
  <c r="AJ41" i="63"/>
  <c r="AI41" i="63"/>
  <c r="AH41" i="63"/>
  <c r="AG41" i="63"/>
  <c r="AF41" i="63"/>
  <c r="AE41" i="63"/>
  <c r="AD41" i="63"/>
  <c r="AC41" i="63"/>
  <c r="AB41" i="63"/>
  <c r="AA41" i="63"/>
  <c r="Z41" i="63"/>
  <c r="W41" i="63" a="1"/>
  <c r="W41" i="63" s="1"/>
  <c r="V41" i="63"/>
  <c r="T41" i="63"/>
  <c r="Q41" i="63"/>
  <c r="N41" i="63"/>
  <c r="AS40" i="63"/>
  <c r="AX40" i="63" s="1"/>
  <c r="AQ40" i="63"/>
  <c r="AU40" i="63" s="1"/>
  <c r="AV40" i="63" s="1"/>
  <c r="AP40" i="63"/>
  <c r="AR40" i="63" s="1"/>
  <c r="AN40" i="63"/>
  <c r="AM40" i="63"/>
  <c r="AO40" i="63" s="1"/>
  <c r="AK40" i="63"/>
  <c r="AJ40" i="63"/>
  <c r="AL40" i="63" s="1"/>
  <c r="AI40" i="63"/>
  <c r="AH40" i="63"/>
  <c r="AG40" i="63"/>
  <c r="AF40" i="63"/>
  <c r="AE40" i="63"/>
  <c r="AD40" i="63"/>
  <c r="AC40" i="63"/>
  <c r="AB40" i="63"/>
  <c r="AA40" i="63"/>
  <c r="Z40" i="63"/>
  <c r="W40" i="63" a="1"/>
  <c r="W40" i="63" s="1"/>
  <c r="V40" i="63"/>
  <c r="T40" i="63"/>
  <c r="Q40" i="63"/>
  <c r="N40" i="63"/>
  <c r="AX39" i="63"/>
  <c r="AS39" i="63"/>
  <c r="AW39" i="63" s="1"/>
  <c r="AY39" i="63" s="1"/>
  <c r="BA39" i="63" s="1" a="1"/>
  <c r="BA39" i="63" s="1"/>
  <c r="AR39" i="63"/>
  <c r="AQ39" i="63"/>
  <c r="AU39" i="63" s="1"/>
  <c r="AV39" i="63" s="1"/>
  <c r="AP39" i="63"/>
  <c r="AN39" i="63"/>
  <c r="AM39" i="63"/>
  <c r="AO39" i="63" s="1"/>
  <c r="AK39" i="63"/>
  <c r="AJ39" i="63"/>
  <c r="AL39" i="63" s="1"/>
  <c r="AI39" i="63"/>
  <c r="AH39" i="63"/>
  <c r="AG39" i="63"/>
  <c r="AF39" i="63"/>
  <c r="AE39" i="63"/>
  <c r="AD39" i="63"/>
  <c r="AC39" i="63"/>
  <c r="AB39" i="63"/>
  <c r="AA39" i="63"/>
  <c r="Z39" i="63"/>
  <c r="W39" i="63" a="1"/>
  <c r="W39" i="63" s="1"/>
  <c r="BC39" i="63" s="1"/>
  <c r="V39" i="63"/>
  <c r="X39" i="63" s="1"/>
  <c r="T39" i="63"/>
  <c r="Q39" i="63"/>
  <c r="N39" i="63"/>
  <c r="AU38" i="63"/>
  <c r="AV38" i="63" s="1"/>
  <c r="AS38" i="63"/>
  <c r="AW38" i="63" s="1"/>
  <c r="AQ38" i="63"/>
  <c r="AP38" i="63"/>
  <c r="AR38" i="63" s="1"/>
  <c r="AN38" i="63"/>
  <c r="AO38" i="63" s="1"/>
  <c r="AM38" i="63"/>
  <c r="AL38" i="63"/>
  <c r="AK38" i="63"/>
  <c r="AJ38" i="63"/>
  <c r="AI38" i="63"/>
  <c r="AH38" i="63"/>
  <c r="AG38" i="63"/>
  <c r="AF38" i="63"/>
  <c r="AE38" i="63"/>
  <c r="AD38" i="63"/>
  <c r="AC38" i="63"/>
  <c r="AB38" i="63"/>
  <c r="AA38" i="63"/>
  <c r="Z38" i="63"/>
  <c r="W38" i="63"/>
  <c r="W38" i="63" a="1"/>
  <c r="V38" i="63"/>
  <c r="X38" i="63" s="1"/>
  <c r="T38" i="63"/>
  <c r="Q38" i="63"/>
  <c r="N38" i="63"/>
  <c r="AX37" i="63"/>
  <c r="AW37" i="63"/>
  <c r="AY37" i="63" s="1"/>
  <c r="BA37" i="63" s="1" a="1"/>
  <c r="BA37" i="63" s="1"/>
  <c r="AS37" i="63"/>
  <c r="AQ37" i="63"/>
  <c r="AU37" i="63" s="1"/>
  <c r="AV37" i="63" s="1"/>
  <c r="AP37" i="63"/>
  <c r="AO37" i="63"/>
  <c r="AN37" i="63"/>
  <c r="AM37" i="63"/>
  <c r="AL37" i="63"/>
  <c r="AK37" i="63"/>
  <c r="AJ37" i="63"/>
  <c r="AI37" i="63"/>
  <c r="AH37" i="63"/>
  <c r="AG37" i="63"/>
  <c r="AF37" i="63"/>
  <c r="AE37" i="63"/>
  <c r="AD37" i="63"/>
  <c r="AC37" i="63"/>
  <c r="AB37" i="63"/>
  <c r="AA37" i="63"/>
  <c r="Z37" i="63"/>
  <c r="X37" i="63"/>
  <c r="W37" i="63" a="1"/>
  <c r="W37" i="63" s="1"/>
  <c r="BC37" i="63" s="1"/>
  <c r="V37" i="63"/>
  <c r="T37" i="63"/>
  <c r="Q37" i="63"/>
  <c r="N37" i="63"/>
  <c r="AV36" i="63"/>
  <c r="AU36" i="63"/>
  <c r="AS36" i="63"/>
  <c r="AR36" i="63"/>
  <c r="AQ36" i="63"/>
  <c r="AP36" i="63"/>
  <c r="AN36" i="63"/>
  <c r="AM36" i="63"/>
  <c r="AK36" i="63"/>
  <c r="AX36" i="63" s="1"/>
  <c r="AJ36" i="63"/>
  <c r="AW36" i="63" s="1"/>
  <c r="AI36" i="63"/>
  <c r="AH36" i="63"/>
  <c r="AG36" i="63"/>
  <c r="AF36" i="63"/>
  <c r="AE36" i="63"/>
  <c r="AD36" i="63"/>
  <c r="AC36" i="63"/>
  <c r="AB36" i="63"/>
  <c r="AA36" i="63"/>
  <c r="Z36" i="63"/>
  <c r="W36" i="63" a="1"/>
  <c r="W36" i="63" s="1"/>
  <c r="BC36" i="63" s="1"/>
  <c r="V36" i="63"/>
  <c r="T36" i="63"/>
  <c r="Q36" i="63"/>
  <c r="N36" i="63"/>
  <c r="AS35" i="63"/>
  <c r="AX35" i="63" s="1"/>
  <c r="AR35" i="63"/>
  <c r="AQ35" i="63"/>
  <c r="AU35" i="63" s="1"/>
  <c r="AV35" i="63" s="1"/>
  <c r="AP35" i="63"/>
  <c r="AN35" i="63"/>
  <c r="AM35" i="63"/>
  <c r="AO35" i="63" s="1"/>
  <c r="AK35" i="63"/>
  <c r="AJ35" i="63"/>
  <c r="AL35" i="63" s="1"/>
  <c r="AI35" i="63"/>
  <c r="AH35" i="63"/>
  <c r="AG35" i="63"/>
  <c r="AF35" i="63"/>
  <c r="AE35" i="63"/>
  <c r="AD35" i="63"/>
  <c r="AC35" i="63"/>
  <c r="AB35" i="63"/>
  <c r="AA35" i="63"/>
  <c r="Z35" i="63"/>
  <c r="W35" i="63" a="1"/>
  <c r="W35" i="63" s="1"/>
  <c r="V35" i="63"/>
  <c r="T35" i="63"/>
  <c r="Q35" i="63"/>
  <c r="N35" i="63"/>
  <c r="AX34" i="63"/>
  <c r="AS34" i="63"/>
  <c r="AQ34" i="63"/>
  <c r="AU34" i="63" s="1"/>
  <c r="AV34" i="63" s="1"/>
  <c r="AP34" i="63"/>
  <c r="AR34" i="63" s="1"/>
  <c r="AO34" i="63"/>
  <c r="AN34" i="63"/>
  <c r="AM34" i="63"/>
  <c r="AL34" i="63"/>
  <c r="AK34" i="63"/>
  <c r="AJ34" i="63"/>
  <c r="AI34" i="63"/>
  <c r="AH34" i="63"/>
  <c r="AG34" i="63"/>
  <c r="AF34" i="63"/>
  <c r="AE34" i="63"/>
  <c r="AD34" i="63"/>
  <c r="AC34" i="63"/>
  <c r="AB34" i="63"/>
  <c r="AA34" i="63"/>
  <c r="AW34" i="63" s="1"/>
  <c r="AY34" i="63" s="1"/>
  <c r="Z34" i="63"/>
  <c r="W34" i="63"/>
  <c r="BC34" i="63" s="1"/>
  <c r="W34" i="63" a="1"/>
  <c r="V34" i="63"/>
  <c r="T34" i="63"/>
  <c r="Q34" i="63"/>
  <c r="N34" i="63"/>
  <c r="AS33" i="63"/>
  <c r="AX33" i="63" s="1"/>
  <c r="AQ33" i="63"/>
  <c r="AU33" i="63" s="1"/>
  <c r="AV33" i="63" s="1"/>
  <c r="AP33" i="63"/>
  <c r="AR33" i="63" s="1"/>
  <c r="AN33" i="63"/>
  <c r="AM33" i="63"/>
  <c r="AO33" i="63" s="1"/>
  <c r="AK33" i="63"/>
  <c r="AJ33" i="63"/>
  <c r="AL33" i="63" s="1"/>
  <c r="AI33" i="63"/>
  <c r="AH33" i="63"/>
  <c r="AG33" i="63"/>
  <c r="AF33" i="63"/>
  <c r="AE33" i="63"/>
  <c r="AD33" i="63"/>
  <c r="AC33" i="63"/>
  <c r="AB33" i="63"/>
  <c r="AA33" i="63"/>
  <c r="Z33" i="63"/>
  <c r="W33" i="63" a="1"/>
  <c r="W33" i="63" s="1"/>
  <c r="BC33" i="63" s="1"/>
  <c r="V33" i="63"/>
  <c r="T33" i="63"/>
  <c r="Q33" i="63"/>
  <c r="N33" i="63"/>
  <c r="AS32" i="63"/>
  <c r="AQ32" i="63"/>
  <c r="AU32" i="63" s="1"/>
  <c r="AV32" i="63" s="1"/>
  <c r="AP32" i="63"/>
  <c r="AR32" i="63" s="1"/>
  <c r="AN32" i="63"/>
  <c r="AM32" i="63"/>
  <c r="AO32" i="63" s="1"/>
  <c r="AK32" i="63"/>
  <c r="AL32" i="63" s="1"/>
  <c r="AJ32" i="63"/>
  <c r="AI32" i="63"/>
  <c r="AH32" i="63"/>
  <c r="AG32" i="63"/>
  <c r="AF32" i="63"/>
  <c r="AE32" i="63"/>
  <c r="AD32" i="63"/>
  <c r="AC32" i="63"/>
  <c r="AB32" i="63"/>
  <c r="AA32" i="63"/>
  <c r="AW32" i="63" s="1"/>
  <c r="Z32" i="63"/>
  <c r="W32" i="63" a="1"/>
  <c r="W32" i="63" s="1"/>
  <c r="V32" i="63"/>
  <c r="T32" i="63"/>
  <c r="Q32" i="63"/>
  <c r="N32" i="63"/>
  <c r="AV31" i="63"/>
  <c r="AU31" i="63"/>
  <c r="AS31" i="63"/>
  <c r="AX31" i="63" s="1"/>
  <c r="AR31" i="63"/>
  <c r="AQ31" i="63"/>
  <c r="AP31" i="63"/>
  <c r="AN31" i="63"/>
  <c r="AM31" i="63"/>
  <c r="AO31" i="63" s="1"/>
  <c r="AK31" i="63"/>
  <c r="AJ31" i="63"/>
  <c r="AL31" i="63" s="1"/>
  <c r="AI31" i="63"/>
  <c r="AH31" i="63"/>
  <c r="AG31" i="63"/>
  <c r="AF31" i="63"/>
  <c r="AE31" i="63"/>
  <c r="AD31" i="63"/>
  <c r="AC31" i="63"/>
  <c r="AB31" i="63"/>
  <c r="AA31" i="63"/>
  <c r="Z31" i="63"/>
  <c r="W31" i="63" a="1"/>
  <c r="W31" i="63" s="1"/>
  <c r="V31" i="63"/>
  <c r="T31" i="63"/>
  <c r="Q31" i="63"/>
  <c r="N31" i="63"/>
  <c r="AX30" i="63"/>
  <c r="AW30" i="63"/>
  <c r="AY30" i="63" s="1"/>
  <c r="AS30" i="63"/>
  <c r="AQ30" i="63"/>
  <c r="AP30" i="63"/>
  <c r="AR30" i="63" s="1"/>
  <c r="AO30" i="63"/>
  <c r="AN30" i="63"/>
  <c r="AM30" i="63"/>
  <c r="AK30" i="63"/>
  <c r="AJ30" i="63"/>
  <c r="AL30" i="63" s="1"/>
  <c r="AI30" i="63"/>
  <c r="AH30" i="63"/>
  <c r="AU30" i="63" s="1"/>
  <c r="AV30" i="63" s="1"/>
  <c r="AG30" i="63"/>
  <c r="AF30" i="63"/>
  <c r="AE30" i="63"/>
  <c r="AD30" i="63"/>
  <c r="AC30" i="63"/>
  <c r="AB30" i="63"/>
  <c r="AA30" i="63"/>
  <c r="Z30" i="63"/>
  <c r="W30" i="63" a="1"/>
  <c r="W30" i="63" s="1"/>
  <c r="X30" i="63" s="1"/>
  <c r="BD30" i="63" s="1"/>
  <c r="V30" i="63"/>
  <c r="BB30" i="63" s="1"/>
  <c r="T30" i="63"/>
  <c r="Q30" i="63"/>
  <c r="N30" i="63"/>
  <c r="AS29" i="63"/>
  <c r="AQ29" i="63"/>
  <c r="AP29" i="63"/>
  <c r="AR29" i="63" s="1"/>
  <c r="AO29" i="63"/>
  <c r="AN29" i="63"/>
  <c r="AM29" i="63"/>
  <c r="AK29" i="63"/>
  <c r="AX29" i="63" s="1"/>
  <c r="AJ29" i="63"/>
  <c r="AW29" i="63" s="1"/>
  <c r="AI29" i="63"/>
  <c r="AH29" i="63"/>
  <c r="AU29" i="63" s="1"/>
  <c r="AV29" i="63" s="1"/>
  <c r="AG29" i="63"/>
  <c r="AF29" i="63"/>
  <c r="AE29" i="63"/>
  <c r="AD29" i="63"/>
  <c r="AC29" i="63"/>
  <c r="AB29" i="63"/>
  <c r="AA29" i="63"/>
  <c r="Z29" i="63"/>
  <c r="W29" i="63" a="1"/>
  <c r="W29" i="63" s="1"/>
  <c r="V29" i="63"/>
  <c r="X29" i="63" s="1"/>
  <c r="T29" i="63"/>
  <c r="Q29" i="63"/>
  <c r="N29" i="63"/>
  <c r="BC28" i="63"/>
  <c r="AU28" i="63"/>
  <c r="AV28" i="63" s="1"/>
  <c r="AS28" i="63"/>
  <c r="AX28" i="63" s="1"/>
  <c r="AR28" i="63"/>
  <c r="AQ28" i="63"/>
  <c r="AP28" i="63"/>
  <c r="AN28" i="63"/>
  <c r="AM28" i="63"/>
  <c r="AO28" i="63" s="1"/>
  <c r="AK28" i="63"/>
  <c r="AJ28" i="63"/>
  <c r="AL28" i="63" s="1"/>
  <c r="AI28" i="63"/>
  <c r="AH28" i="63"/>
  <c r="AG28" i="63"/>
  <c r="AF28" i="63"/>
  <c r="AE28" i="63"/>
  <c r="AD28" i="63"/>
  <c r="AC28" i="63"/>
  <c r="AB28" i="63"/>
  <c r="AA28" i="63"/>
  <c r="Z28" i="63"/>
  <c r="W28" i="63"/>
  <c r="W28" i="63" a="1"/>
  <c r="V28" i="63"/>
  <c r="T28" i="63"/>
  <c r="Q28" i="63"/>
  <c r="N28" i="63"/>
  <c r="AW27" i="63"/>
  <c r="BB27" i="63" s="1"/>
  <c r="AS27" i="63"/>
  <c r="AQ27" i="63"/>
  <c r="AU27" i="63" s="1"/>
  <c r="AV27" i="63" s="1"/>
  <c r="AP27" i="63"/>
  <c r="AO27" i="63"/>
  <c r="AN27" i="63"/>
  <c r="AM27" i="63"/>
  <c r="AK27" i="63"/>
  <c r="AX27" i="63" s="1"/>
  <c r="AY27" i="63" s="1"/>
  <c r="AJ27" i="63"/>
  <c r="AI27" i="63"/>
  <c r="AH27" i="63"/>
  <c r="AG27" i="63"/>
  <c r="AF27" i="63"/>
  <c r="AE27" i="63"/>
  <c r="AD27" i="63"/>
  <c r="AC27" i="63"/>
  <c r="AB27" i="63"/>
  <c r="AA27" i="63"/>
  <c r="Z27" i="63"/>
  <c r="W27" i="63"/>
  <c r="W27" i="63" a="1"/>
  <c r="V27" i="63"/>
  <c r="T27" i="63"/>
  <c r="Q27" i="63"/>
  <c r="N27" i="63"/>
  <c r="AU26" i="63"/>
  <c r="AV26" i="63" s="1"/>
  <c r="AS26" i="63"/>
  <c r="AX26" i="63" s="1"/>
  <c r="AQ26" i="63"/>
  <c r="AP26" i="63"/>
  <c r="AR26" i="63" s="1"/>
  <c r="AN26" i="63"/>
  <c r="AO26" i="63" s="1"/>
  <c r="AM26" i="63"/>
  <c r="AK26" i="63"/>
  <c r="AJ26" i="63"/>
  <c r="AL26" i="63" s="1"/>
  <c r="AI26" i="63"/>
  <c r="AH26" i="63"/>
  <c r="AG26" i="63"/>
  <c r="AF26" i="63"/>
  <c r="AE26" i="63"/>
  <c r="AD26" i="63"/>
  <c r="AC26" i="63"/>
  <c r="AB26" i="63"/>
  <c r="AA26" i="63"/>
  <c r="Z26" i="63"/>
  <c r="W26" i="63"/>
  <c r="W26" i="63" a="1"/>
  <c r="V26" i="63"/>
  <c r="T26" i="63"/>
  <c r="Q26" i="63"/>
  <c r="N26" i="63"/>
  <c r="AS25" i="63"/>
  <c r="AQ25" i="63"/>
  <c r="AU25" i="63" s="1"/>
  <c r="AV25" i="63" s="1"/>
  <c r="AP25" i="63"/>
  <c r="AR25" i="63" s="1"/>
  <c r="AN25" i="63"/>
  <c r="AM25" i="63"/>
  <c r="AO25" i="63" s="1"/>
  <c r="AK25" i="63"/>
  <c r="AL25" i="63" s="1"/>
  <c r="AJ25" i="63"/>
  <c r="AI25" i="63"/>
  <c r="AH25" i="63"/>
  <c r="AG25" i="63"/>
  <c r="AF25" i="63"/>
  <c r="AE25" i="63"/>
  <c r="AD25" i="63"/>
  <c r="AC25" i="63"/>
  <c r="AB25" i="63"/>
  <c r="AA25" i="63"/>
  <c r="Z25" i="63"/>
  <c r="W25" i="63" a="1"/>
  <c r="W25" i="63" s="1"/>
  <c r="V25" i="63"/>
  <c r="T25" i="63"/>
  <c r="Q25" i="63"/>
  <c r="N25" i="63"/>
  <c r="AU24" i="63"/>
  <c r="AV24" i="63" s="1"/>
  <c r="AS24" i="63"/>
  <c r="AX24" i="63" s="1"/>
  <c r="AQ24" i="63"/>
  <c r="AP24" i="63"/>
  <c r="AR24" i="63" s="1"/>
  <c r="AN24" i="63"/>
  <c r="AM24" i="63"/>
  <c r="AO24" i="63" s="1"/>
  <c r="AK24" i="63"/>
  <c r="AJ24" i="63"/>
  <c r="AL24" i="63" s="1"/>
  <c r="AI24" i="63"/>
  <c r="AH24" i="63"/>
  <c r="AG24" i="63"/>
  <c r="AF24" i="63"/>
  <c r="AE24" i="63"/>
  <c r="AD24" i="63"/>
  <c r="AC24" i="63"/>
  <c r="AB24" i="63"/>
  <c r="AA24" i="63"/>
  <c r="Z24" i="63"/>
  <c r="W24" i="63" a="1"/>
  <c r="W24" i="63" s="1"/>
  <c r="V24" i="63"/>
  <c r="T24" i="63"/>
  <c r="Q24" i="63"/>
  <c r="N24" i="63"/>
  <c r="AX23" i="63"/>
  <c r="AW23" i="63"/>
  <c r="AY23" i="63" s="1"/>
  <c r="AV23" i="63"/>
  <c r="AS23" i="63"/>
  <c r="AR23" i="63"/>
  <c r="AQ23" i="63"/>
  <c r="AU23" i="63" s="1"/>
  <c r="AP23" i="63"/>
  <c r="AN23" i="63"/>
  <c r="AM23" i="63"/>
  <c r="AO23" i="63" s="1"/>
  <c r="AL23" i="63"/>
  <c r="AK23" i="63"/>
  <c r="AJ23" i="63"/>
  <c r="AI23" i="63"/>
  <c r="AH23" i="63"/>
  <c r="AG23" i="63"/>
  <c r="AF23" i="63"/>
  <c r="AE23" i="63"/>
  <c r="AD23" i="63"/>
  <c r="AC23" i="63"/>
  <c r="AB23" i="63"/>
  <c r="AA23" i="63"/>
  <c r="Z23" i="63"/>
  <c r="W23" i="63" a="1"/>
  <c r="W23" i="63" s="1"/>
  <c r="V23" i="63"/>
  <c r="BB23" i="63" s="1"/>
  <c r="T23" i="63"/>
  <c r="Q23" i="63"/>
  <c r="N23" i="63"/>
  <c r="AS22" i="63"/>
  <c r="AQ22" i="63"/>
  <c r="AU22" i="63" s="1"/>
  <c r="AV22" i="63" s="1"/>
  <c r="AP22" i="63"/>
  <c r="AO22" i="63"/>
  <c r="AN22" i="63"/>
  <c r="AM22" i="63"/>
  <c r="AK22" i="63"/>
  <c r="AJ22" i="63"/>
  <c r="AL22" i="63" s="1"/>
  <c r="AI22" i="63"/>
  <c r="AH22" i="63"/>
  <c r="AG22" i="63"/>
  <c r="AF22" i="63"/>
  <c r="AE22" i="63"/>
  <c r="AD22" i="63"/>
  <c r="AC22" i="63"/>
  <c r="AB22" i="63"/>
  <c r="AA22" i="63"/>
  <c r="Z22" i="63"/>
  <c r="X22" i="63"/>
  <c r="W22" i="63"/>
  <c r="W22" i="63" a="1"/>
  <c r="V22" i="63"/>
  <c r="T22" i="63"/>
  <c r="Q22" i="63"/>
  <c r="N22" i="63"/>
  <c r="AW21" i="63"/>
  <c r="AU21" i="63"/>
  <c r="AV21" i="63" s="1"/>
  <c r="AS21" i="63"/>
  <c r="AX21" i="63" s="1"/>
  <c r="BC21" i="63" s="1"/>
  <c r="AR21" i="63"/>
  <c r="AQ21" i="63"/>
  <c r="AP21" i="63"/>
  <c r="AN21" i="63"/>
  <c r="AM21" i="63"/>
  <c r="AO21" i="63" s="1"/>
  <c r="AL21" i="63"/>
  <c r="AK21" i="63"/>
  <c r="AJ21" i="63"/>
  <c r="AI21" i="63"/>
  <c r="AH21" i="63"/>
  <c r="AG21" i="63"/>
  <c r="AF21" i="63"/>
  <c r="AE21" i="63"/>
  <c r="AD21" i="63"/>
  <c r="AC21" i="63"/>
  <c r="AB21" i="63"/>
  <c r="AA21" i="63"/>
  <c r="Z21" i="63"/>
  <c r="W21" i="63" a="1"/>
  <c r="W21" i="63" s="1"/>
  <c r="V21" i="63"/>
  <c r="T21" i="63"/>
  <c r="Q21" i="63"/>
  <c r="N21" i="63"/>
  <c r="AW20" i="63"/>
  <c r="AY20" i="63" s="1"/>
  <c r="AS20" i="63"/>
  <c r="AR20" i="63"/>
  <c r="AQ20" i="63"/>
  <c r="AU20" i="63" s="1"/>
  <c r="AV20" i="63" s="1"/>
  <c r="AP20" i="63"/>
  <c r="AN20" i="63"/>
  <c r="AM20" i="63"/>
  <c r="AO20" i="63" s="1"/>
  <c r="AL20" i="63"/>
  <c r="AK20" i="63"/>
  <c r="AJ20" i="63"/>
  <c r="AI20" i="63"/>
  <c r="AH20" i="63"/>
  <c r="AG20" i="63"/>
  <c r="AF20" i="63"/>
  <c r="AE20" i="63"/>
  <c r="AD20" i="63"/>
  <c r="AC20" i="63"/>
  <c r="AB20" i="63"/>
  <c r="AA20" i="63"/>
  <c r="AX20" i="63" s="1"/>
  <c r="Z20" i="63"/>
  <c r="W20" i="63" a="1"/>
  <c r="W20" i="63" s="1"/>
  <c r="BC20" i="63" s="1"/>
  <c r="V20" i="63"/>
  <c r="BB20" i="63" s="1"/>
  <c r="T20" i="63"/>
  <c r="Q20" i="63"/>
  <c r="N20" i="63"/>
  <c r="AU19" i="63"/>
  <c r="AV19" i="63" s="1"/>
  <c r="AS19" i="63"/>
  <c r="AX19" i="63" s="1"/>
  <c r="AQ19" i="63"/>
  <c r="AP19" i="63"/>
  <c r="AR19" i="63" s="1"/>
  <c r="AO19" i="63"/>
  <c r="AN19" i="63"/>
  <c r="AM19" i="63"/>
  <c r="AK19" i="63"/>
  <c r="AJ19" i="63"/>
  <c r="AL19" i="63" s="1"/>
  <c r="AI19" i="63"/>
  <c r="AH19" i="63"/>
  <c r="AG19" i="63"/>
  <c r="AF19" i="63"/>
  <c r="AE19" i="63"/>
  <c r="AD19" i="63"/>
  <c r="AC19" i="63"/>
  <c r="AB19" i="63"/>
  <c r="AA19" i="63"/>
  <c r="Z19" i="63"/>
  <c r="W19" i="63" a="1"/>
  <c r="W19" i="63" s="1"/>
  <c r="V19" i="63"/>
  <c r="T19" i="63"/>
  <c r="Q19" i="63"/>
  <c r="N19" i="63"/>
  <c r="AV18" i="63"/>
  <c r="AU18" i="63"/>
  <c r="AS18" i="63"/>
  <c r="AX18" i="63" s="1"/>
  <c r="BC18" i="63" s="1"/>
  <c r="AR18" i="63"/>
  <c r="AQ18" i="63"/>
  <c r="AP18" i="63"/>
  <c r="AN18" i="63"/>
  <c r="AO18" i="63" s="1"/>
  <c r="AM18" i="63"/>
  <c r="AK18" i="63"/>
  <c r="AL18" i="63" s="1"/>
  <c r="AJ18" i="63"/>
  <c r="AI18" i="63"/>
  <c r="AH18" i="63"/>
  <c r="AG18" i="63"/>
  <c r="AF18" i="63"/>
  <c r="AE18" i="63"/>
  <c r="AD18" i="63"/>
  <c r="AC18" i="63"/>
  <c r="AB18" i="63"/>
  <c r="AA18" i="63"/>
  <c r="Z18" i="63"/>
  <c r="W18" i="63"/>
  <c r="X18" i="63" s="1"/>
  <c r="W18" i="63" a="1"/>
  <c r="V18" i="63"/>
  <c r="T18" i="63"/>
  <c r="Q18" i="63"/>
  <c r="N18" i="63"/>
  <c r="AX17" i="63"/>
  <c r="AS17" i="63"/>
  <c r="AW17" i="63" s="1"/>
  <c r="AY17" i="63" s="1"/>
  <c r="AQ17" i="63"/>
  <c r="AU17" i="63" s="1"/>
  <c r="AV17" i="63" s="1"/>
  <c r="AP17" i="63"/>
  <c r="AN17" i="63"/>
  <c r="AM17" i="63"/>
  <c r="AK17" i="63"/>
  <c r="AJ17" i="63"/>
  <c r="AL17" i="63" s="1"/>
  <c r="AI17" i="63"/>
  <c r="AH17" i="63"/>
  <c r="AG17" i="63"/>
  <c r="AF17" i="63"/>
  <c r="AE17" i="63"/>
  <c r="AD17" i="63"/>
  <c r="AC17" i="63"/>
  <c r="AB17" i="63"/>
  <c r="AA17" i="63"/>
  <c r="Z17" i="63"/>
  <c r="W17" i="63" a="1"/>
  <c r="W17" i="63" s="1"/>
  <c r="BC17" i="63" s="1"/>
  <c r="V17" i="63"/>
  <c r="T17" i="63"/>
  <c r="Q17" i="63"/>
  <c r="N17" i="63"/>
  <c r="AS16" i="63"/>
  <c r="AX16" i="63" s="1"/>
  <c r="AQ16" i="63"/>
  <c r="AP16" i="63"/>
  <c r="AR16" i="63" s="1"/>
  <c r="AO16" i="63"/>
  <c r="AN16" i="63"/>
  <c r="AM16" i="63"/>
  <c r="AK16" i="63"/>
  <c r="AJ16" i="63"/>
  <c r="AL16" i="63" s="1"/>
  <c r="AI16" i="63"/>
  <c r="AH16" i="63"/>
  <c r="AG16" i="63"/>
  <c r="AF16" i="63"/>
  <c r="AE16" i="63"/>
  <c r="AD16" i="63"/>
  <c r="AC16" i="63"/>
  <c r="AB16" i="63"/>
  <c r="AA16" i="63"/>
  <c r="Z16" i="63"/>
  <c r="W16" i="63" a="1"/>
  <c r="W16" i="63" s="1"/>
  <c r="BC16" i="63" s="1"/>
  <c r="V16" i="63"/>
  <c r="X16" i="63" s="1"/>
  <c r="T16" i="63"/>
  <c r="Q16" i="63"/>
  <c r="N16" i="63"/>
  <c r="AW15" i="63"/>
  <c r="AY15" i="63" s="1"/>
  <c r="AU15" i="63"/>
  <c r="AV15" i="63" s="1"/>
  <c r="AS15" i="63"/>
  <c r="AQ15" i="63"/>
  <c r="AP15" i="63"/>
  <c r="AR15" i="63" s="1"/>
  <c r="AN15" i="63"/>
  <c r="AM15" i="63"/>
  <c r="AO15" i="63" s="1"/>
  <c r="AK15" i="63"/>
  <c r="AX15" i="63" s="1"/>
  <c r="BC15" i="63" s="1"/>
  <c r="AJ15" i="63"/>
  <c r="AI15" i="63"/>
  <c r="AH15" i="63"/>
  <c r="AG15" i="63"/>
  <c r="AF15" i="63"/>
  <c r="AE15" i="63"/>
  <c r="AD15" i="63"/>
  <c r="AC15" i="63"/>
  <c r="AB15" i="63"/>
  <c r="AA15" i="63"/>
  <c r="Z15" i="63"/>
  <c r="W15" i="63"/>
  <c r="W15" i="63" a="1"/>
  <c r="V15" i="63"/>
  <c r="BB15" i="63" s="1"/>
  <c r="T15" i="63"/>
  <c r="Q15" i="63"/>
  <c r="N15" i="63"/>
  <c r="AS14" i="63"/>
  <c r="AX14" i="63" s="1"/>
  <c r="AQ14" i="63"/>
  <c r="AU14" i="63" s="1"/>
  <c r="AV14" i="63" s="1"/>
  <c r="AP14" i="63"/>
  <c r="AR14" i="63" s="1"/>
  <c r="AN14" i="63"/>
  <c r="AM14" i="63"/>
  <c r="AO14" i="63" s="1"/>
  <c r="AK14" i="63"/>
  <c r="AL14" i="63" s="1"/>
  <c r="AJ14" i="63"/>
  <c r="AI14" i="63"/>
  <c r="AH14" i="63"/>
  <c r="AG14" i="63"/>
  <c r="AF14" i="63"/>
  <c r="AE14" i="63"/>
  <c r="AD14" i="63"/>
  <c r="AC14" i="63"/>
  <c r="AB14" i="63"/>
  <c r="AA14" i="63"/>
  <c r="Z14" i="63"/>
  <c r="W14" i="63" a="1"/>
  <c r="W14" i="63" s="1"/>
  <c r="BC14" i="63" s="1"/>
  <c r="V14" i="63"/>
  <c r="X14" i="63" s="1"/>
  <c r="T14" i="63"/>
  <c r="Q14" i="63"/>
  <c r="N14" i="63"/>
  <c r="AW13" i="63"/>
  <c r="AS13" i="63"/>
  <c r="AQ13" i="63"/>
  <c r="AU13" i="63" s="1"/>
  <c r="AV13" i="63" s="1"/>
  <c r="AP13" i="63"/>
  <c r="AR13" i="63" s="1"/>
  <c r="AN13" i="63"/>
  <c r="AO13" i="63" s="1"/>
  <c r="AM13" i="63"/>
  <c r="AK13" i="63"/>
  <c r="AJ13" i="63"/>
  <c r="AL13" i="63" s="1"/>
  <c r="AI13" i="63"/>
  <c r="AH13" i="63"/>
  <c r="AG13" i="63"/>
  <c r="AF13" i="63"/>
  <c r="AE13" i="63"/>
  <c r="AD13" i="63"/>
  <c r="AC13" i="63"/>
  <c r="AB13" i="63"/>
  <c r="AA13" i="63"/>
  <c r="AX13" i="63" s="1"/>
  <c r="Z13" i="63"/>
  <c r="W13" i="63"/>
  <c r="X13" i="63" s="1"/>
  <c r="W13" i="63" a="1"/>
  <c r="V13" i="63"/>
  <c r="BB13" i="63" s="1"/>
  <c r="T13" i="63"/>
  <c r="Q13" i="63"/>
  <c r="N13" i="63"/>
  <c r="AV12" i="63"/>
  <c r="AU12" i="63"/>
  <c r="AS12" i="63"/>
  <c r="AX12" i="63" s="1"/>
  <c r="AR12" i="63"/>
  <c r="AQ12" i="63"/>
  <c r="AP12" i="63"/>
  <c r="AO12" i="63"/>
  <c r="AN12" i="63"/>
  <c r="AM12" i="63"/>
  <c r="AK12" i="63"/>
  <c r="AJ12" i="63"/>
  <c r="AL12" i="63" s="1"/>
  <c r="AI12" i="63"/>
  <c r="AH12" i="63"/>
  <c r="AG12" i="63"/>
  <c r="AF12" i="63"/>
  <c r="AE12" i="63"/>
  <c r="AD12" i="63"/>
  <c r="AC12" i="63"/>
  <c r="AB12" i="63"/>
  <c r="AA12" i="63"/>
  <c r="Z12" i="63"/>
  <c r="W12" i="63" a="1"/>
  <c r="W12" i="63" s="1"/>
  <c r="V12" i="63"/>
  <c r="T12" i="63"/>
  <c r="Q12" i="63"/>
  <c r="N12" i="63"/>
  <c r="AS11" i="63"/>
  <c r="AW11" i="63" s="1"/>
  <c r="AQ11" i="63"/>
  <c r="AP11" i="63"/>
  <c r="AR11" i="63" s="1"/>
  <c r="AO11" i="63"/>
  <c r="AN11" i="63"/>
  <c r="AM11" i="63"/>
  <c r="AK11" i="63"/>
  <c r="AX11" i="63" s="1"/>
  <c r="AJ11" i="63"/>
  <c r="AL11" i="63" s="1"/>
  <c r="AI11" i="63"/>
  <c r="AH11" i="63"/>
  <c r="AU11" i="63" s="1"/>
  <c r="AV11" i="63" s="1"/>
  <c r="AG11" i="63"/>
  <c r="AF11" i="63"/>
  <c r="AE11" i="63"/>
  <c r="AD11" i="63"/>
  <c r="AC11" i="63"/>
  <c r="AB11" i="63"/>
  <c r="AA11" i="63"/>
  <c r="Z11" i="63"/>
  <c r="W11" i="63" a="1"/>
  <c r="W11" i="63" s="1"/>
  <c r="V11" i="63"/>
  <c r="T11" i="63"/>
  <c r="Q11" i="63"/>
  <c r="N11" i="63"/>
  <c r="AX10" i="63"/>
  <c r="AU10" i="63"/>
  <c r="AV10" i="63" s="1"/>
  <c r="AS10" i="63"/>
  <c r="AQ10" i="63"/>
  <c r="AP10" i="63"/>
  <c r="AR10" i="63" s="1"/>
  <c r="AN10" i="63"/>
  <c r="AM10" i="63"/>
  <c r="AO10" i="63" s="1"/>
  <c r="AL10" i="63"/>
  <c r="AK10" i="63"/>
  <c r="AJ10" i="63"/>
  <c r="AI10" i="63"/>
  <c r="AH10" i="63"/>
  <c r="AG10" i="63"/>
  <c r="AF10" i="63"/>
  <c r="AE10" i="63"/>
  <c r="AD10" i="63"/>
  <c r="AC10" i="63"/>
  <c r="AB10" i="63"/>
  <c r="AA10" i="63"/>
  <c r="AW10" i="63" s="1"/>
  <c r="AY10" i="63" s="1"/>
  <c r="Z10" i="63"/>
  <c r="W10" i="63" a="1"/>
  <c r="W10" i="63" s="1"/>
  <c r="V10" i="63"/>
  <c r="BB10" i="63" s="1"/>
  <c r="T10" i="63"/>
  <c r="Q10" i="63"/>
  <c r="N10" i="63"/>
  <c r="AU9" i="63"/>
  <c r="AV9" i="63" s="1"/>
  <c r="AS9" i="63"/>
  <c r="AX9" i="63" s="1"/>
  <c r="BC9" i="63" s="1"/>
  <c r="AR9" i="63"/>
  <c r="AQ9" i="63"/>
  <c r="AP9" i="63"/>
  <c r="AN9" i="63"/>
  <c r="AM9" i="63"/>
  <c r="AO9" i="63" s="1"/>
  <c r="AK9" i="63"/>
  <c r="AJ9" i="63"/>
  <c r="AW9" i="63" s="1"/>
  <c r="AI9" i="63"/>
  <c r="AH9" i="63"/>
  <c r="AG9" i="63"/>
  <c r="AF9" i="63"/>
  <c r="AE9" i="63"/>
  <c r="AD9" i="63"/>
  <c r="AC9" i="63"/>
  <c r="AB9" i="63"/>
  <c r="AA9" i="63"/>
  <c r="Z9" i="63"/>
  <c r="W9" i="63"/>
  <c r="W9" i="63" a="1"/>
  <c r="V9" i="63"/>
  <c r="X9" i="63" s="1"/>
  <c r="T9" i="63"/>
  <c r="Q9" i="63"/>
  <c r="N9" i="63"/>
  <c r="AX8" i="63"/>
  <c r="AS8" i="63"/>
  <c r="AW8" i="63" s="1"/>
  <c r="AQ8" i="63"/>
  <c r="AU8" i="63" s="1"/>
  <c r="AV8" i="63" s="1"/>
  <c r="AP8" i="63"/>
  <c r="AR8" i="63" s="1"/>
  <c r="AN8" i="63"/>
  <c r="AO8" i="63" s="1"/>
  <c r="AM8" i="63"/>
  <c r="AK8" i="63"/>
  <c r="AJ8" i="63"/>
  <c r="AL8" i="63" s="1"/>
  <c r="AI8" i="63"/>
  <c r="AH8" i="63"/>
  <c r="AG8" i="63"/>
  <c r="AF8" i="63"/>
  <c r="AE8" i="63"/>
  <c r="AD8" i="63"/>
  <c r="AC8" i="63"/>
  <c r="AB8" i="63"/>
  <c r="AA8" i="63"/>
  <c r="Z8" i="63"/>
  <c r="W8" i="63"/>
  <c r="BC8" i="63" s="1"/>
  <c r="W8" i="63" a="1"/>
  <c r="V8" i="63"/>
  <c r="T8" i="63"/>
  <c r="Q8" i="63"/>
  <c r="N8" i="63"/>
  <c r="AU7" i="63"/>
  <c r="AV7" i="63" s="1"/>
  <c r="AS7" i="63"/>
  <c r="AX7" i="63" s="1"/>
  <c r="BC7" i="63" s="1"/>
  <c r="AQ7" i="63"/>
  <c r="AP7" i="63"/>
  <c r="AR7" i="63" s="1"/>
  <c r="AN7" i="63"/>
  <c r="AO7" i="63" s="1"/>
  <c r="AM7" i="63"/>
  <c r="AL7" i="63"/>
  <c r="AK7" i="63"/>
  <c r="AJ7" i="63"/>
  <c r="AI7" i="63"/>
  <c r="AH7" i="63"/>
  <c r="AG7" i="63"/>
  <c r="AF7" i="63"/>
  <c r="AE7" i="63"/>
  <c r="AD7" i="63"/>
  <c r="AC7" i="63"/>
  <c r="AB7" i="63"/>
  <c r="AA7" i="63"/>
  <c r="Z7" i="63"/>
  <c r="W7" i="63"/>
  <c r="W7" i="63" a="1"/>
  <c r="V7" i="63"/>
  <c r="X7" i="63" s="1"/>
  <c r="T7" i="63"/>
  <c r="Q7" i="63"/>
  <c r="N7" i="63"/>
  <c r="AS6" i="63"/>
  <c r="AX6" i="63" s="1"/>
  <c r="AQ6" i="63"/>
  <c r="AU6" i="63" s="1"/>
  <c r="AV6" i="63" s="1"/>
  <c r="AP6" i="63"/>
  <c r="AN6" i="63"/>
  <c r="AM6" i="63"/>
  <c r="AO6" i="63" s="1"/>
  <c r="AK6" i="63"/>
  <c r="AJ6" i="63"/>
  <c r="AL6" i="63" s="1"/>
  <c r="AI6" i="63"/>
  <c r="AH6" i="63"/>
  <c r="AG6" i="63"/>
  <c r="AF6" i="63"/>
  <c r="AE6" i="63"/>
  <c r="AD6" i="63"/>
  <c r="AC6" i="63"/>
  <c r="AB6" i="63"/>
  <c r="AA6" i="63"/>
  <c r="Z6" i="63"/>
  <c r="W6" i="63" a="1"/>
  <c r="W6" i="63" s="1"/>
  <c r="BC6" i="63" s="1"/>
  <c r="V6" i="63"/>
  <c r="X6" i="63" s="1"/>
  <c r="T6" i="63"/>
  <c r="Q6" i="63"/>
  <c r="N6" i="63"/>
  <c r="AX5" i="63"/>
  <c r="AW5" i="63"/>
  <c r="AS5" i="63"/>
  <c r="AQ5" i="63"/>
  <c r="AU5" i="63" s="1"/>
  <c r="AP5" i="63"/>
  <c r="AR5" i="63" s="1"/>
  <c r="AN5" i="63"/>
  <c r="AM5" i="63"/>
  <c r="AO5" i="63" s="1"/>
  <c r="AK5" i="63"/>
  <c r="AJ5" i="63"/>
  <c r="AL5" i="63" s="1"/>
  <c r="AI5" i="63"/>
  <c r="AH5" i="63"/>
  <c r="AG5" i="63"/>
  <c r="AF5" i="63"/>
  <c r="AE5" i="63"/>
  <c r="AD5" i="63"/>
  <c r="AC5" i="63"/>
  <c r="AB5" i="63"/>
  <c r="AA5" i="63"/>
  <c r="Z5" i="63"/>
  <c r="W5" i="63"/>
  <c r="V5" i="63"/>
  <c r="V105" i="63" s="1"/>
  <c r="T5" i="63"/>
  <c r="Q5" i="63"/>
  <c r="N5" i="63"/>
  <c r="W4" i="63"/>
  <c r="V4" i="63"/>
  <c r="X4" i="63" s="1"/>
  <c r="T4" i="63"/>
  <c r="S4" i="63"/>
  <c r="P4" i="63"/>
  <c r="Q4" i="63" s="1"/>
  <c r="N4" i="63"/>
  <c r="M4" i="63"/>
  <c r="AY13" i="63" l="1"/>
  <c r="BA13" i="63" s="1" a="1"/>
  <c r="BA13" i="63" s="1"/>
  <c r="X23" i="63"/>
  <c r="BD23" i="63" s="1"/>
  <c r="BC23" i="63"/>
  <c r="BB18" i="63"/>
  <c r="X25" i="63"/>
  <c r="BB35" i="63"/>
  <c r="BB65" i="63"/>
  <c r="AY65" i="63"/>
  <c r="BA65" i="63" s="1" a="1"/>
  <c r="BA65" i="63" s="1"/>
  <c r="AY21" i="63"/>
  <c r="BD29" i="63"/>
  <c r="BC35" i="63"/>
  <c r="X35" i="63"/>
  <c r="X61" i="63"/>
  <c r="BD61" i="63" s="1"/>
  <c r="BC61" i="63"/>
  <c r="X63" i="63"/>
  <c r="X10" i="63"/>
  <c r="BD10" i="63" s="1"/>
  <c r="BC10" i="63"/>
  <c r="X12" i="63"/>
  <c r="BC12" i="63"/>
  <c r="BC29" i="63"/>
  <c r="BC31" i="63"/>
  <c r="X31" i="63"/>
  <c r="BD37" i="63"/>
  <c r="BB8" i="63"/>
  <c r="AY8" i="63"/>
  <c r="AY36" i="63"/>
  <c r="BB36" i="63"/>
  <c r="X41" i="63"/>
  <c r="X45" i="63"/>
  <c r="BC45" i="63"/>
  <c r="BA23" i="63" a="1"/>
  <c r="BA23" i="63" s="1"/>
  <c r="BD39" i="63"/>
  <c r="AY43" i="63"/>
  <c r="BA43" i="63" s="1" a="1"/>
  <c r="BA43" i="63" s="1"/>
  <c r="BB43" i="63"/>
  <c r="X47" i="63"/>
  <c r="X51" i="63"/>
  <c r="BC51" i="63"/>
  <c r="BA80" i="63" a="1"/>
  <c r="BA80" i="63" s="1"/>
  <c r="AY38" i="63"/>
  <c r="BA38" i="63" s="1" a="1"/>
  <c r="BA38" i="63" s="1"/>
  <c r="AY9" i="63"/>
  <c r="BA9" i="63" s="1" a="1"/>
  <c r="BA9" i="63" s="1"/>
  <c r="BC53" i="63"/>
  <c r="BB34" i="63"/>
  <c r="AY67" i="63"/>
  <c r="BB67" i="63"/>
  <c r="BA20" i="63" a="1"/>
  <c r="BA20" i="63" s="1"/>
  <c r="BA53" i="63" a="1"/>
  <c r="BA53" i="63" s="1"/>
  <c r="BC26" i="63"/>
  <c r="BB58" i="63"/>
  <c r="BB17" i="63"/>
  <c r="BC58" i="63"/>
  <c r="X60" i="63"/>
  <c r="AV5" i="63"/>
  <c r="BC24" i="63"/>
  <c r="X32" i="63"/>
  <c r="BC42" i="63"/>
  <c r="BA27" i="63" a="1"/>
  <c r="BA27" i="63" s="1"/>
  <c r="BA30" i="63" a="1"/>
  <c r="BA30" i="63" s="1"/>
  <c r="X11" i="63"/>
  <c r="BC11" i="63"/>
  <c r="BC19" i="63"/>
  <c r="X19" i="63"/>
  <c r="BD19" i="63" s="1"/>
  <c r="BB62" i="63"/>
  <c r="AY62" i="63"/>
  <c r="BA62" i="63" s="1" a="1"/>
  <c r="BA62" i="63" s="1"/>
  <c r="AY11" i="63"/>
  <c r="BA11" i="63" s="1" a="1"/>
  <c r="BA11" i="63" s="1"/>
  <c r="BB11" i="63"/>
  <c r="BD13" i="63"/>
  <c r="AY29" i="63"/>
  <c r="BA29" i="63" s="1" a="1"/>
  <c r="BA29" i="63" s="1"/>
  <c r="BB32" i="63"/>
  <c r="BC38" i="63"/>
  <c r="BC40" i="63"/>
  <c r="AR56" i="63"/>
  <c r="AW83" i="63"/>
  <c r="AY83" i="63" s="1"/>
  <c r="X5" i="63"/>
  <c r="BB9" i="63"/>
  <c r="BB29" i="63"/>
  <c r="AX38" i="63"/>
  <c r="AL43" i="63"/>
  <c r="AW48" i="63"/>
  <c r="AY48" i="63" s="1"/>
  <c r="BA48" i="63" s="1" a="1"/>
  <c r="BA48" i="63" s="1"/>
  <c r="AW58" i="63"/>
  <c r="AY58" i="63" s="1"/>
  <c r="AR59" i="63"/>
  <c r="X62" i="63"/>
  <c r="BC70" i="63"/>
  <c r="AU70" i="63"/>
  <c r="AV70" i="63" s="1"/>
  <c r="AX77" i="63"/>
  <c r="AY77" i="63" s="1"/>
  <c r="BA77" i="63" s="1" a="1"/>
  <c r="BA77" i="63" s="1"/>
  <c r="BB97" i="63"/>
  <c r="AY97" i="63"/>
  <c r="AX97" i="63"/>
  <c r="BC99" i="63"/>
  <c r="X95" i="63"/>
  <c r="X64" i="63"/>
  <c r="AW7" i="63"/>
  <c r="AY7" i="63" s="1"/>
  <c r="BA7" i="63" s="1" a="1"/>
  <c r="BA7" i="63" s="1"/>
  <c r="AL9" i="63"/>
  <c r="X20" i="63"/>
  <c r="BD20" i="63" s="1"/>
  <c r="AW24" i="63"/>
  <c r="AX25" i="63"/>
  <c r="BC25" i="63" s="1"/>
  <c r="AW25" i="63"/>
  <c r="AY25" i="63" s="1"/>
  <c r="BA25" i="63" s="1" a="1"/>
  <c r="BA25" i="63" s="1"/>
  <c r="BC27" i="63"/>
  <c r="AX32" i="63"/>
  <c r="AY32" i="63" s="1"/>
  <c r="BA32" i="63" s="1" a="1"/>
  <c r="BA32" i="63" s="1"/>
  <c r="X34" i="63"/>
  <c r="BD34" i="63" s="1"/>
  <c r="AL36" i="63"/>
  <c r="AW46" i="63"/>
  <c r="AY49" i="63"/>
  <c r="BA49" i="63" s="1" a="1"/>
  <c r="BA49" i="63" s="1"/>
  <c r="AU53" i="63"/>
  <c r="AV53" i="63" s="1"/>
  <c r="AW54" i="63"/>
  <c r="AY54" i="63" s="1"/>
  <c r="BA54" i="63" s="1" a="1"/>
  <c r="BA54" i="63" s="1"/>
  <c r="AW55" i="63"/>
  <c r="AX57" i="63"/>
  <c r="BC57" i="63" s="1"/>
  <c r="AW57" i="63"/>
  <c r="AY57" i="63" s="1"/>
  <c r="BA57" i="63" s="1" a="1"/>
  <c r="BA57" i="63" s="1"/>
  <c r="AX66" i="63"/>
  <c r="BC66" i="63" s="1"/>
  <c r="AX73" i="63"/>
  <c r="BC73" i="63" s="1"/>
  <c r="AW73" i="63"/>
  <c r="BB85" i="63"/>
  <c r="BC91" i="63"/>
  <c r="BC56" i="63"/>
  <c r="AL42" i="63"/>
  <c r="BC65" i="63"/>
  <c r="X15" i="63"/>
  <c r="BD15" i="63" s="1"/>
  <c r="AW18" i="63"/>
  <c r="AY18" i="63" s="1"/>
  <c r="BA18" i="63" s="1" a="1"/>
  <c r="BA18" i="63" s="1"/>
  <c r="BB21" i="63"/>
  <c r="X27" i="63"/>
  <c r="BD27" i="63" s="1"/>
  <c r="AW31" i="63"/>
  <c r="X36" i="63"/>
  <c r="BD36" i="63" s="1"/>
  <c r="AO36" i="63"/>
  <c r="X42" i="63"/>
  <c r="BD42" i="63" s="1"/>
  <c r="AW50" i="63"/>
  <c r="AX54" i="63"/>
  <c r="BC54" i="63" s="1"/>
  <c r="AX60" i="63"/>
  <c r="BC60" i="63" s="1"/>
  <c r="AW60" i="63"/>
  <c r="AY60" i="63" s="1"/>
  <c r="BA60" i="63" s="1" a="1"/>
  <c r="BA60" i="63" s="1"/>
  <c r="AW66" i="63"/>
  <c r="BB69" i="63"/>
  <c r="AO72" i="63"/>
  <c r="AR79" i="63"/>
  <c r="AL93" i="63"/>
  <c r="X94" i="63"/>
  <c r="BD94" i="63" s="1"/>
  <c r="BC94" i="63"/>
  <c r="AY99" i="63"/>
  <c r="BA99" i="63" s="1" a="1"/>
  <c r="BA99" i="63" s="1"/>
  <c r="X8" i="63"/>
  <c r="BD8" i="63" s="1"/>
  <c r="AL29" i="63"/>
  <c r="AW33" i="63"/>
  <c r="BB38" i="63"/>
  <c r="X72" i="63"/>
  <c r="X79" i="63"/>
  <c r="X85" i="63"/>
  <c r="BD85" i="63" s="1"/>
  <c r="AU91" i="63"/>
  <c r="AV91" i="63" s="1"/>
  <c r="AR91" i="63"/>
  <c r="W105" i="63"/>
  <c r="AX47" i="63"/>
  <c r="BC47" i="63" s="1"/>
  <c r="AW47" i="63"/>
  <c r="X73" i="63"/>
  <c r="AX89" i="63"/>
  <c r="AW89" i="63"/>
  <c r="AW14" i="63"/>
  <c r="AW19" i="63"/>
  <c r="AY19" i="63" s="1"/>
  <c r="X21" i="63"/>
  <c r="BD21" i="63" s="1"/>
  <c r="AW26" i="63"/>
  <c r="AR27" i="63"/>
  <c r="X28" i="63"/>
  <c r="BD28" i="63" s="1"/>
  <c r="AW40" i="63"/>
  <c r="AX41" i="63"/>
  <c r="BC41" i="63" s="1"/>
  <c r="AW41" i="63"/>
  <c r="BC43" i="63"/>
  <c r="BB44" i="63"/>
  <c r="AW45" i="63"/>
  <c r="BC50" i="63"/>
  <c r="AW59" i="63"/>
  <c r="AX63" i="63"/>
  <c r="BC63" i="63" s="1"/>
  <c r="AW63" i="63"/>
  <c r="AW64" i="63"/>
  <c r="X69" i="63"/>
  <c r="AX79" i="63"/>
  <c r="BC79" i="63" s="1"/>
  <c r="X88" i="63"/>
  <c r="BC88" i="63"/>
  <c r="AY91" i="63"/>
  <c r="BA91" i="63" s="1" a="1"/>
  <c r="BA91" i="63" s="1"/>
  <c r="BB91" i="63"/>
  <c r="AX91" i="63"/>
  <c r="X96" i="63"/>
  <c r="BB96" i="63"/>
  <c r="X98" i="63"/>
  <c r="BB98" i="63"/>
  <c r="BC103" i="63"/>
  <c r="X103" i="63"/>
  <c r="BD103" i="63" s="1"/>
  <c r="AL15" i="63"/>
  <c r="BC13" i="63"/>
  <c r="BC30" i="63"/>
  <c r="BB37" i="63"/>
  <c r="X43" i="63"/>
  <c r="BB52" i="63"/>
  <c r="BB54" i="63"/>
  <c r="AY56" i="63"/>
  <c r="AY61" i="63"/>
  <c r="AR69" i="63"/>
  <c r="X75" i="63"/>
  <c r="AY82" i="63"/>
  <c r="BA82" i="63" s="1" a="1"/>
  <c r="BA82" i="63" s="1"/>
  <c r="X90" i="63"/>
  <c r="BD65" i="63"/>
  <c r="X26" i="63"/>
  <c r="AY51" i="63"/>
  <c r="BA51" i="63" s="1" a="1"/>
  <c r="BA51" i="63" s="1"/>
  <c r="X17" i="63"/>
  <c r="BD17" i="63" s="1"/>
  <c r="AO17" i="63"/>
  <c r="BB25" i="63"/>
  <c r="AL46" i="63"/>
  <c r="AL49" i="63"/>
  <c r="X68" i="63"/>
  <c r="AU75" i="63"/>
  <c r="AV75" i="63" s="1"/>
  <c r="AR75" i="63"/>
  <c r="BB82" i="63"/>
  <c r="BB84" i="63"/>
  <c r="X84" i="63"/>
  <c r="AY92" i="63"/>
  <c r="BA92" i="63" s="1" a="1"/>
  <c r="BA92" i="63" s="1"/>
  <c r="BC93" i="63"/>
  <c r="BB39" i="63"/>
  <c r="AY69" i="63"/>
  <c r="BA69" i="63" s="1" a="1"/>
  <c r="BA69" i="63" s="1"/>
  <c r="BB75" i="63"/>
  <c r="AX75" i="63"/>
  <c r="BC75" i="63" s="1"/>
  <c r="AY85" i="63"/>
  <c r="AR6" i="63"/>
  <c r="AU16" i="63"/>
  <c r="AV16" i="63" s="1"/>
  <c r="AR17" i="63"/>
  <c r="AW35" i="63"/>
  <c r="AY35" i="63" s="1"/>
  <c r="BA35" i="63" s="1" a="1"/>
  <c r="BA35" i="63" s="1"/>
  <c r="X67" i="63"/>
  <c r="BD67" i="63" s="1"/>
  <c r="AO67" i="63"/>
  <c r="AX69" i="63"/>
  <c r="BC69" i="63" s="1"/>
  <c r="AX85" i="63"/>
  <c r="BC85" i="63" s="1"/>
  <c r="BA94" i="63" a="1"/>
  <c r="BA94" i="63" s="1"/>
  <c r="AY96" i="63"/>
  <c r="BA96" i="63" s="1" a="1"/>
  <c r="BA96" i="63" s="1"/>
  <c r="BC100" i="63"/>
  <c r="BD52" i="63"/>
  <c r="AX84" i="63"/>
  <c r="BC84" i="63" s="1"/>
  <c r="AW84" i="63"/>
  <c r="AY84" i="63" s="1"/>
  <c r="BA84" i="63" s="1" a="1"/>
  <c r="BA84" i="63" s="1"/>
  <c r="AW12" i="63"/>
  <c r="AR22" i="63"/>
  <c r="X24" i="63"/>
  <c r="AR37" i="63"/>
  <c r="AR44" i="63"/>
  <c r="BC46" i="63"/>
  <c r="BD49" i="63"/>
  <c r="BB53" i="63"/>
  <c r="X58" i="63"/>
  <c r="BD58" i="63" s="1"/>
  <c r="BC77" i="63"/>
  <c r="AX81" i="63"/>
  <c r="BC81" i="63" s="1"/>
  <c r="BB90" i="63"/>
  <c r="AY90" i="63"/>
  <c r="BA90" i="63" s="1" a="1"/>
  <c r="BA90" i="63" s="1"/>
  <c r="X92" i="63"/>
  <c r="BB92" i="63"/>
  <c r="AX95" i="63"/>
  <c r="BC95" i="63" s="1"/>
  <c r="AY98" i="63"/>
  <c r="BA98" i="63" s="1" a="1"/>
  <c r="BA98" i="63" s="1"/>
  <c r="BC97" i="63"/>
  <c r="AY5" i="63"/>
  <c r="AW22" i="63"/>
  <c r="AW28" i="63"/>
  <c r="AY28" i="63" s="1"/>
  <c r="AX44" i="63"/>
  <c r="BC44" i="63" s="1"/>
  <c r="X46" i="63"/>
  <c r="BC49" i="63"/>
  <c r="BB60" i="63"/>
  <c r="AL61" i="63"/>
  <c r="X77" i="63"/>
  <c r="BB81" i="63"/>
  <c r="X83" i="63"/>
  <c r="BD83" i="63" s="1"/>
  <c r="AX87" i="63"/>
  <c r="BC87" i="63" s="1"/>
  <c r="AW87" i="63"/>
  <c r="AY87" i="63" s="1"/>
  <c r="BA87" i="63" s="1" a="1"/>
  <c r="BA87" i="63" s="1"/>
  <c r="BA101" i="63" a="1"/>
  <c r="BA101" i="63" s="1"/>
  <c r="X104" i="63"/>
  <c r="BB5" i="63"/>
  <c r="AW6" i="63"/>
  <c r="AW16" i="63"/>
  <c r="AY16" i="63" s="1"/>
  <c r="BA16" i="63" s="1" a="1"/>
  <c r="BA16" i="63" s="1"/>
  <c r="X53" i="63"/>
  <c r="BD53" i="63" s="1"/>
  <c r="X56" i="63"/>
  <c r="BD56" i="63" s="1"/>
  <c r="AW68" i="63"/>
  <c r="AY68" i="63" s="1"/>
  <c r="BA68" i="63" s="1" a="1"/>
  <c r="BA68" i="63" s="1"/>
  <c r="AX71" i="63"/>
  <c r="BC71" i="63" s="1"/>
  <c r="AW71" i="63"/>
  <c r="AY71" i="63" s="1"/>
  <c r="BA71" i="63" s="1" a="1"/>
  <c r="BA71" i="63" s="1"/>
  <c r="AW78" i="63"/>
  <c r="X80" i="63"/>
  <c r="BD80" i="63" s="1"/>
  <c r="BB80" i="63"/>
  <c r="BC83" i="63"/>
  <c r="AR83" i="63"/>
  <c r="BC89" i="63"/>
  <c r="BD70" i="63"/>
  <c r="BC5" i="63"/>
  <c r="AX22" i="63"/>
  <c r="BC22" i="63" s="1"/>
  <c r="AL27" i="63"/>
  <c r="X33" i="63"/>
  <c r="X40" i="63"/>
  <c r="AU48" i="63"/>
  <c r="AV48" i="63" s="1"/>
  <c r="BC59" i="63"/>
  <c r="AW74" i="63"/>
  <c r="X76" i="63"/>
  <c r="BD76" i="63" s="1"/>
  <c r="BB76" i="63"/>
  <c r="X86" i="63"/>
  <c r="BD86" i="63" s="1"/>
  <c r="AR95" i="63"/>
  <c r="X97" i="63"/>
  <c r="BD97" i="63" s="1"/>
  <c r="AR97" i="63"/>
  <c r="BB102" i="63"/>
  <c r="AY102" i="63"/>
  <c r="BA102" i="63" s="1" a="1"/>
  <c r="BA102" i="63" s="1"/>
  <c r="AW79" i="63"/>
  <c r="AW95" i="63"/>
  <c r="AR99" i="63"/>
  <c r="X71" i="63"/>
  <c r="AW76" i="63"/>
  <c r="AY76" i="63" s="1"/>
  <c r="X87" i="63"/>
  <c r="X100" i="63"/>
  <c r="BD100" i="63" s="1"/>
  <c r="BB101" i="63"/>
  <c r="AW93" i="63"/>
  <c r="BB70" i="63"/>
  <c r="BB86" i="63"/>
  <c r="BB83" i="63"/>
  <c r="BB99" i="63"/>
  <c r="AW100" i="63"/>
  <c r="AY100" i="63" s="1"/>
  <c r="AR104" i="63"/>
  <c r="AW72" i="63"/>
  <c r="AY72" i="63" s="1"/>
  <c r="BA72" i="63" s="1" a="1"/>
  <c r="BA72" i="63" s="1"/>
  <c r="AW88" i="63"/>
  <c r="AW104" i="63"/>
  <c r="AY81" i="63" l="1"/>
  <c r="BB72" i="63"/>
  <c r="BB74" i="63"/>
  <c r="AY74" i="63"/>
  <c r="BA103" i="63" a="1"/>
  <c r="BA103" i="63" s="1"/>
  <c r="BD90" i="63"/>
  <c r="BB57" i="63"/>
  <c r="AY31" i="63"/>
  <c r="BA31" i="63" s="1" a="1"/>
  <c r="BA31" i="63" s="1"/>
  <c r="BB31" i="63"/>
  <c r="BB55" i="63"/>
  <c r="AY55" i="63"/>
  <c r="BD64" i="63"/>
  <c r="BA34" i="63" a="1"/>
  <c r="BA34" i="63" s="1"/>
  <c r="BD7" i="63"/>
  <c r="BD35" i="63"/>
  <c r="BB71" i="63"/>
  <c r="BD57" i="63"/>
  <c r="BD87" i="63"/>
  <c r="BB100" i="63"/>
  <c r="BD98" i="63"/>
  <c r="BD54" i="63"/>
  <c r="BD32" i="63"/>
  <c r="BD75" i="63"/>
  <c r="BB48" i="63"/>
  <c r="AY47" i="63"/>
  <c r="BA47" i="63" s="1" a="1"/>
  <c r="BA47" i="63" s="1"/>
  <c r="BB47" i="63"/>
  <c r="BD95" i="63"/>
  <c r="BB16" i="63"/>
  <c r="BA67" i="63" a="1"/>
  <c r="BA67" i="63" s="1"/>
  <c r="BA10" i="63" a="1"/>
  <c r="BA10" i="63" s="1"/>
  <c r="AY78" i="63"/>
  <c r="BB78" i="63"/>
  <c r="BB14" i="63"/>
  <c r="AY14" i="63"/>
  <c r="AX105" i="63"/>
  <c r="AY89" i="63"/>
  <c r="BB89" i="63"/>
  <c r="BD71" i="63"/>
  <c r="BA28" i="63" a="1"/>
  <c r="BA28" i="63" s="1"/>
  <c r="BA85" i="63" a="1"/>
  <c r="BA85" i="63" s="1"/>
  <c r="BD68" i="63"/>
  <c r="BD96" i="63"/>
  <c r="BB45" i="63"/>
  <c r="AY45" i="63"/>
  <c r="BA45" i="63" s="1" a="1"/>
  <c r="BA45" i="63" s="1"/>
  <c r="BD91" i="63"/>
  <c r="BB19" i="63"/>
  <c r="BA42" i="63" a="1"/>
  <c r="BA42" i="63" s="1"/>
  <c r="AY104" i="63"/>
  <c r="BA104" i="63" s="1" a="1"/>
  <c r="BA104" i="63" s="1"/>
  <c r="BB104" i="63"/>
  <c r="AY22" i="63"/>
  <c r="BB22" i="63"/>
  <c r="BB87" i="63"/>
  <c r="BB68" i="63"/>
  <c r="BA61" i="63" a="1"/>
  <c r="BA61" i="63" s="1"/>
  <c r="BB46" i="63"/>
  <c r="AY46" i="63"/>
  <c r="BA46" i="63" s="1" a="1"/>
  <c r="BA46" i="63" s="1"/>
  <c r="X105" i="63"/>
  <c r="BD5" i="63"/>
  <c r="BD38" i="63"/>
  <c r="AV105" i="63"/>
  <c r="BD18" i="63"/>
  <c r="BA21" i="63" a="1"/>
  <c r="BA21" i="63" s="1"/>
  <c r="BB59" i="63"/>
  <c r="AY59" i="63"/>
  <c r="BA76" i="63" a="1"/>
  <c r="BA76" i="63" s="1"/>
  <c r="BB88" i="63"/>
  <c r="AY88" i="63"/>
  <c r="BA88" i="63" s="1" a="1"/>
  <c r="BA88" i="63" s="1"/>
  <c r="AY95" i="63"/>
  <c r="BA95" i="63" s="1" a="1"/>
  <c r="BA95" i="63" s="1"/>
  <c r="BB95" i="63"/>
  <c r="AY6" i="63"/>
  <c r="BB6" i="63"/>
  <c r="BB105" i="63" s="1"/>
  <c r="BA5" i="63" a="1"/>
  <c r="BA5" i="63" s="1"/>
  <c r="BA56" i="63" a="1"/>
  <c r="BA56" i="63" s="1"/>
  <c r="BA83" i="63" a="1"/>
  <c r="BA83" i="63" s="1"/>
  <c r="BC32" i="63"/>
  <c r="AU105" i="63"/>
  <c r="BD16" i="63"/>
  <c r="AY79" i="63"/>
  <c r="BA79" i="63" s="1" a="1"/>
  <c r="BA79" i="63" s="1"/>
  <c r="BB79" i="63"/>
  <c r="AW105" i="63"/>
  <c r="BB41" i="63"/>
  <c r="AY41" i="63"/>
  <c r="BA41" i="63" s="1" a="1"/>
  <c r="BA41" i="63" s="1"/>
  <c r="BA97" i="63" a="1"/>
  <c r="BA97" i="63" s="1"/>
  <c r="BD60" i="63"/>
  <c r="BC105" i="63"/>
  <c r="BD104" i="63"/>
  <c r="BD24" i="63"/>
  <c r="BD12" i="63"/>
  <c r="BA100" i="63" a="1"/>
  <c r="BA100" i="63" s="1"/>
  <c r="AY75" i="63"/>
  <c r="BA75" i="63" s="1" a="1"/>
  <c r="BA75" i="63" s="1"/>
  <c r="BD43" i="63"/>
  <c r="BD88" i="63"/>
  <c r="BB40" i="63"/>
  <c r="AY40" i="63"/>
  <c r="BA40" i="63" s="1" a="1"/>
  <c r="BA40" i="63" s="1"/>
  <c r="AY66" i="63"/>
  <c r="BB66" i="63"/>
  <c r="AY44" i="63"/>
  <c r="BB28" i="63"/>
  <c r="BA17" i="63" a="1"/>
  <c r="BA17" i="63" s="1"/>
  <c r="BA86" i="63" a="1"/>
  <c r="BA86" i="63" s="1"/>
  <c r="BD41" i="63"/>
  <c r="BD25" i="63"/>
  <c r="BD79" i="63"/>
  <c r="BB7" i="63"/>
  <c r="BD72" i="63"/>
  <c r="BD11" i="63"/>
  <c r="AY12" i="63"/>
  <c r="BA12" i="63" s="1" a="1"/>
  <c r="BA12" i="63" s="1"/>
  <c r="BB12" i="63"/>
  <c r="BD102" i="63"/>
  <c r="BD92" i="63"/>
  <c r="BD99" i="63"/>
  <c r="BD69" i="63"/>
  <c r="BB26" i="63"/>
  <c r="AY26" i="63"/>
  <c r="BA26" i="63" s="1" a="1"/>
  <c r="BA26" i="63" s="1"/>
  <c r="BB73" i="63"/>
  <c r="AY73" i="63"/>
  <c r="BA73" i="63" s="1" a="1"/>
  <c r="BA73" i="63" s="1"/>
  <c r="BD62" i="63"/>
  <c r="BD51" i="63"/>
  <c r="BA36" i="63" a="1"/>
  <c r="BA36" i="63" s="1"/>
  <c r="BD82" i="63"/>
  <c r="BB64" i="63"/>
  <c r="AY64" i="63"/>
  <c r="BA64" i="63" s="1" a="1"/>
  <c r="BA64" i="63" s="1"/>
  <c r="BB33" i="63"/>
  <c r="AY33" i="63"/>
  <c r="BA33" i="63" s="1" a="1"/>
  <c r="BA33" i="63" s="1"/>
  <c r="AY50" i="63"/>
  <c r="BB50" i="63"/>
  <c r="BB24" i="63"/>
  <c r="AY24" i="63"/>
  <c r="BA24" i="63" s="1" a="1"/>
  <c r="BA24" i="63" s="1"/>
  <c r="BD48" i="63"/>
  <c r="BD47" i="63"/>
  <c r="AY93" i="63"/>
  <c r="BB93" i="63"/>
  <c r="BD77" i="63"/>
  <c r="BD84" i="63"/>
  <c r="AY63" i="63"/>
  <c r="BA63" i="63" s="1" a="1"/>
  <c r="BA63" i="63" s="1"/>
  <c r="BB63" i="63"/>
  <c r="BA19" i="63" a="1"/>
  <c r="BA19" i="63" s="1"/>
  <c r="BA58" i="63" a="1"/>
  <c r="BA58" i="63" s="1"/>
  <c r="BD9" i="63"/>
  <c r="BA8" i="63" a="1"/>
  <c r="BA8" i="63" s="1"/>
  <c r="BA15" i="63" a="1"/>
  <c r="BA15" i="63" s="1"/>
  <c r="AY105" i="63" l="1"/>
  <c r="BA93" i="63" a="1"/>
  <c r="BA93" i="63" s="1"/>
  <c r="BD93" i="63"/>
  <c r="BA6" i="63" a="1"/>
  <c r="BA6" i="63" s="1"/>
  <c r="BD6" i="63"/>
  <c r="BD105" i="63" s="1"/>
  <c r="BA55" i="63" a="1"/>
  <c r="BA55" i="63" s="1"/>
  <c r="BD55" i="63"/>
  <c r="BA44" i="63" a="1"/>
  <c r="BA44" i="63" s="1"/>
  <c r="BD44" i="63"/>
  <c r="BD40" i="63"/>
  <c r="BD31" i="63"/>
  <c r="BA66" i="63" a="1"/>
  <c r="BA66" i="63" s="1"/>
  <c r="BD66" i="63"/>
  <c r="BA50" i="63" a="1"/>
  <c r="BA50" i="63" s="1"/>
  <c r="BD50" i="63"/>
  <c r="BA22" i="63" a="1"/>
  <c r="BA22" i="63" s="1"/>
  <c r="BD22" i="63"/>
  <c r="BA89" i="63" a="1"/>
  <c r="BA89" i="63" s="1"/>
  <c r="BD89" i="63"/>
  <c r="BA59" i="63" a="1"/>
  <c r="BA59" i="63" s="1"/>
  <c r="BD59" i="63"/>
  <c r="BD33" i="63"/>
  <c r="BD73" i="63"/>
  <c r="BA14" i="63" a="1"/>
  <c r="BA14" i="63" s="1"/>
  <c r="BD14" i="63"/>
  <c r="BD26" i="63"/>
  <c r="BA74" i="63" a="1"/>
  <c r="BA74" i="63" s="1"/>
  <c r="BD74" i="63"/>
  <c r="BD45" i="63"/>
  <c r="BD46" i="63"/>
  <c r="BA78" i="63" a="1"/>
  <c r="BA78" i="63" s="1"/>
  <c r="BD78" i="63"/>
  <c r="BD63" i="63"/>
  <c r="BA81" i="63" a="1"/>
  <c r="BA81" i="63" s="1"/>
  <c r="BD81" i="63"/>
  <c r="X5" i="54" l="1"/>
  <c r="X6" i="54"/>
  <c r="X7" i="54"/>
  <c r="X8" i="54"/>
  <c r="X9" i="54"/>
  <c r="X10" i="54"/>
  <c r="X11" i="54"/>
  <c r="X12" i="54"/>
  <c r="X13" i="54"/>
  <c r="X14" i="54"/>
  <c r="X15" i="54"/>
  <c r="X16" i="54"/>
  <c r="X17" i="54"/>
  <c r="X18" i="54"/>
  <c r="X19" i="54"/>
  <c r="X20" i="54"/>
  <c r="X21" i="54"/>
  <c r="X22" i="54"/>
  <c r="X23" i="54"/>
  <c r="X24" i="54"/>
  <c r="X25" i="54"/>
  <c r="X26" i="54"/>
  <c r="X27" i="54"/>
  <c r="X28" i="54"/>
  <c r="X29" i="54"/>
  <c r="X30" i="54"/>
  <c r="X31" i="54"/>
  <c r="X32" i="54"/>
  <c r="X33" i="54"/>
  <c r="X34" i="54"/>
  <c r="X35" i="54"/>
  <c r="X36" i="54"/>
  <c r="X37" i="54"/>
  <c r="X38" i="54"/>
  <c r="X39" i="54"/>
  <c r="X40" i="54"/>
  <c r="X41" i="54"/>
  <c r="X42" i="54"/>
  <c r="X43" i="54"/>
  <c r="X44" i="54"/>
  <c r="X45" i="54"/>
  <c r="X46" i="54"/>
  <c r="X47" i="54"/>
  <c r="X48" i="54"/>
  <c r="X49" i="54"/>
  <c r="X50" i="54"/>
  <c r="X51" i="54"/>
  <c r="X52" i="54"/>
  <c r="X53" i="54"/>
  <c r="X54" i="54"/>
  <c r="X55" i="54"/>
  <c r="X56" i="54"/>
  <c r="X57" i="54"/>
  <c r="X58" i="54"/>
  <c r="X59" i="54"/>
  <c r="X60" i="54"/>
  <c r="X61" i="54"/>
  <c r="X62" i="54"/>
  <c r="X63" i="54"/>
  <c r="X64" i="54"/>
  <c r="X65" i="54"/>
  <c r="X66" i="54"/>
  <c r="X67" i="54"/>
  <c r="X68" i="54"/>
  <c r="X69" i="54"/>
  <c r="X70" i="54"/>
  <c r="X71" i="54"/>
  <c r="X72" i="54"/>
  <c r="X73" i="54"/>
  <c r="X74" i="54"/>
  <c r="X75" i="54"/>
  <c r="X76" i="54"/>
  <c r="X77" i="54"/>
  <c r="X78" i="54"/>
  <c r="X79" i="54"/>
  <c r="X80" i="54"/>
  <c r="X81" i="54"/>
  <c r="X82" i="54"/>
  <c r="X83" i="54"/>
  <c r="X84" i="54"/>
  <c r="X85" i="54"/>
  <c r="X86" i="54"/>
  <c r="X87" i="54"/>
  <c r="X88" i="54"/>
  <c r="X89" i="54"/>
  <c r="X90" i="54"/>
  <c r="X91" i="54"/>
  <c r="X92" i="54"/>
  <c r="X93" i="54"/>
  <c r="X94" i="54"/>
  <c r="X95" i="54"/>
  <c r="X96" i="54"/>
  <c r="X97" i="54"/>
  <c r="X98" i="54"/>
  <c r="X99" i="54"/>
  <c r="X100" i="54"/>
  <c r="X101" i="54"/>
  <c r="X102" i="54"/>
  <c r="X103" i="54"/>
  <c r="X104" i="54"/>
  <c r="X4" i="54"/>
  <c r="W5" i="54"/>
  <c r="W6" i="54"/>
  <c r="W7" i="54"/>
  <c r="W8" i="54"/>
  <c r="W9" i="54"/>
  <c r="W10" i="54"/>
  <c r="W11" i="54"/>
  <c r="W12" i="54"/>
  <c r="W13" i="54"/>
  <c r="W14" i="54"/>
  <c r="W15" i="54"/>
  <c r="W16" i="54"/>
  <c r="W17" i="54"/>
  <c r="W18" i="54"/>
  <c r="W19" i="54"/>
  <c r="W20" i="54"/>
  <c r="W21" i="54"/>
  <c r="W22" i="54"/>
  <c r="W23" i="54"/>
  <c r="W24" i="54"/>
  <c r="W25" i="54"/>
  <c r="W26" i="54"/>
  <c r="W27" i="54"/>
  <c r="W28" i="54"/>
  <c r="W29" i="54"/>
  <c r="W30" i="54"/>
  <c r="W31" i="54"/>
  <c r="W32" i="54"/>
  <c r="W33" i="54"/>
  <c r="W34" i="54"/>
  <c r="W35" i="54"/>
  <c r="W36" i="54"/>
  <c r="W37" i="54"/>
  <c r="W38" i="54"/>
  <c r="W39" i="54"/>
  <c r="W40" i="54"/>
  <c r="W41" i="54"/>
  <c r="W42" i="54"/>
  <c r="W43" i="54"/>
  <c r="W44" i="54"/>
  <c r="W45" i="54"/>
  <c r="W46" i="54"/>
  <c r="W47" i="54"/>
  <c r="W48" i="54"/>
  <c r="W49" i="54"/>
  <c r="W50" i="54"/>
  <c r="W51" i="54"/>
  <c r="W52" i="54"/>
  <c r="W53" i="54"/>
  <c r="W54" i="54"/>
  <c r="W55" i="54"/>
  <c r="W56" i="54"/>
  <c r="W57" i="54"/>
  <c r="W58" i="54"/>
  <c r="W59" i="54"/>
  <c r="W60" i="54"/>
  <c r="W61" i="54"/>
  <c r="W62" i="54"/>
  <c r="W63" i="54"/>
  <c r="W64" i="54"/>
  <c r="W65" i="54"/>
  <c r="W66" i="54"/>
  <c r="W67" i="54"/>
  <c r="W68" i="54"/>
  <c r="W69" i="54"/>
  <c r="W70" i="54"/>
  <c r="W71" i="54"/>
  <c r="W72" i="54"/>
  <c r="W73" i="54"/>
  <c r="W74" i="54"/>
  <c r="W75" i="54"/>
  <c r="W76" i="54"/>
  <c r="W77" i="54"/>
  <c r="W78" i="54"/>
  <c r="W79" i="54"/>
  <c r="W80" i="54"/>
  <c r="W81" i="54"/>
  <c r="W82" i="54"/>
  <c r="W83" i="54"/>
  <c r="W84" i="54"/>
  <c r="W85" i="54"/>
  <c r="W86" i="54"/>
  <c r="W87" i="54"/>
  <c r="W88" i="54"/>
  <c r="W89" i="54"/>
  <c r="W90" i="54"/>
  <c r="W91" i="54"/>
  <c r="W92" i="54"/>
  <c r="W93" i="54"/>
  <c r="W94" i="54"/>
  <c r="W95" i="54"/>
  <c r="W96" i="54"/>
  <c r="W97" i="54"/>
  <c r="W98" i="54"/>
  <c r="W99" i="54"/>
  <c r="W100" i="54"/>
  <c r="W101" i="54"/>
  <c r="W102" i="54"/>
  <c r="W103" i="54"/>
  <c r="W104" i="54"/>
  <c r="W4" i="54"/>
  <c r="V4" i="54"/>
  <c r="V5" i="54"/>
  <c r="V6" i="54"/>
  <c r="V7" i="54"/>
  <c r="V8" i="54"/>
  <c r="V9" i="54"/>
  <c r="V10" i="54"/>
  <c r="V11" i="54"/>
  <c r="V12" i="54"/>
  <c r="V13" i="54"/>
  <c r="V14" i="54"/>
  <c r="V15" i="54"/>
  <c r="V16" i="54"/>
  <c r="V17" i="54"/>
  <c r="V18" i="54"/>
  <c r="V19" i="54"/>
  <c r="V20" i="54"/>
  <c r="V21" i="54"/>
  <c r="V22" i="54"/>
  <c r="V23" i="54"/>
  <c r="V24" i="54"/>
  <c r="V25" i="54"/>
  <c r="V26" i="54"/>
  <c r="V27" i="54"/>
  <c r="V28" i="54"/>
  <c r="V29" i="54"/>
  <c r="V30" i="54"/>
  <c r="V31" i="54"/>
  <c r="V32" i="54"/>
  <c r="V33" i="54"/>
  <c r="V34" i="54"/>
  <c r="V35" i="54"/>
  <c r="V36" i="54"/>
  <c r="V37" i="54"/>
  <c r="V38" i="54"/>
  <c r="V39" i="54"/>
  <c r="V40" i="54"/>
  <c r="V41" i="54"/>
  <c r="V42" i="54"/>
  <c r="V43" i="54"/>
  <c r="V44" i="54"/>
  <c r="V45" i="54"/>
  <c r="V46" i="54"/>
  <c r="V47" i="54"/>
  <c r="V48" i="54"/>
  <c r="V49" i="54"/>
  <c r="V50" i="54"/>
  <c r="V51" i="54"/>
  <c r="V52" i="54"/>
  <c r="V53" i="54"/>
  <c r="V54" i="54"/>
  <c r="V55" i="54"/>
  <c r="V56" i="54"/>
  <c r="V57" i="54"/>
  <c r="V58" i="54"/>
  <c r="V59" i="54"/>
  <c r="V60" i="54"/>
  <c r="V61" i="54"/>
  <c r="V62" i="54"/>
  <c r="V63" i="54"/>
  <c r="V64" i="54"/>
  <c r="V65" i="54"/>
  <c r="V66" i="54"/>
  <c r="V67" i="54"/>
  <c r="V68" i="54"/>
  <c r="V69" i="54"/>
  <c r="V70" i="54"/>
  <c r="V71" i="54"/>
  <c r="V72" i="54"/>
  <c r="V73" i="54"/>
  <c r="V74" i="54"/>
  <c r="V75" i="54"/>
  <c r="V76" i="54"/>
  <c r="V77" i="54"/>
  <c r="V78" i="54"/>
  <c r="V79" i="54"/>
  <c r="V80" i="54"/>
  <c r="V81" i="54"/>
  <c r="V82" i="54"/>
  <c r="V83" i="54"/>
  <c r="V84" i="54"/>
  <c r="V85" i="54"/>
  <c r="V86" i="54"/>
  <c r="V87" i="54"/>
  <c r="V88" i="54"/>
  <c r="V89" i="54"/>
  <c r="V90" i="54"/>
  <c r="V91" i="54"/>
  <c r="V92" i="54"/>
  <c r="V93" i="54"/>
  <c r="V94" i="54"/>
  <c r="V95" i="54"/>
  <c r="V96" i="54"/>
  <c r="V97" i="54"/>
  <c r="V98" i="54"/>
  <c r="V99" i="54"/>
  <c r="V100" i="54"/>
  <c r="V101" i="54"/>
  <c r="V102" i="54"/>
  <c r="V103" i="54"/>
  <c r="V104" i="54"/>
  <c r="U5" i="54"/>
  <c r="U6" i="54"/>
  <c r="U7" i="54"/>
  <c r="U8" i="54"/>
  <c r="U9" i="54"/>
  <c r="U10" i="54"/>
  <c r="U11" i="54"/>
  <c r="U12" i="54"/>
  <c r="U13" i="54"/>
  <c r="U14" i="54"/>
  <c r="U15" i="54"/>
  <c r="U16" i="54"/>
  <c r="U17" i="54"/>
  <c r="U18" i="54"/>
  <c r="U19" i="54"/>
  <c r="U20" i="54"/>
  <c r="U21" i="54"/>
  <c r="U22" i="54"/>
  <c r="U23" i="54"/>
  <c r="U24" i="54"/>
  <c r="U25" i="54"/>
  <c r="U26" i="54"/>
  <c r="U27" i="54"/>
  <c r="U28" i="54"/>
  <c r="U29" i="54"/>
  <c r="U30" i="54"/>
  <c r="U31" i="54"/>
  <c r="U32" i="54"/>
  <c r="U33" i="54"/>
  <c r="U34" i="54"/>
  <c r="U35" i="54"/>
  <c r="U36" i="54"/>
  <c r="U37" i="54"/>
  <c r="U38" i="54"/>
  <c r="U39" i="54"/>
  <c r="U40" i="54"/>
  <c r="U41" i="54"/>
  <c r="U42" i="54"/>
  <c r="U43" i="54"/>
  <c r="U44" i="54"/>
  <c r="U45" i="54"/>
  <c r="U46" i="54"/>
  <c r="U47" i="54"/>
  <c r="U48" i="54"/>
  <c r="U49" i="54"/>
  <c r="U50" i="54"/>
  <c r="U51" i="54"/>
  <c r="U52" i="54"/>
  <c r="U53" i="54"/>
  <c r="U54" i="54"/>
  <c r="U55" i="54"/>
  <c r="U56" i="54"/>
  <c r="U57" i="54"/>
  <c r="U58" i="54"/>
  <c r="U59" i="54"/>
  <c r="U60" i="54"/>
  <c r="U61" i="54"/>
  <c r="U62" i="54"/>
  <c r="U63" i="54"/>
  <c r="U64" i="54"/>
  <c r="U65" i="54"/>
  <c r="U66" i="54"/>
  <c r="U67" i="54"/>
  <c r="U68" i="54"/>
  <c r="U69" i="54"/>
  <c r="U70" i="54"/>
  <c r="U71" i="54"/>
  <c r="U72" i="54"/>
  <c r="U73" i="54"/>
  <c r="U74" i="54"/>
  <c r="U75" i="54"/>
  <c r="U76" i="54"/>
  <c r="U77" i="54"/>
  <c r="U78" i="54"/>
  <c r="U79" i="54"/>
  <c r="U80" i="54"/>
  <c r="U81" i="54"/>
  <c r="U82" i="54"/>
  <c r="U83" i="54"/>
  <c r="U84" i="54"/>
  <c r="U85" i="54"/>
  <c r="U86" i="54"/>
  <c r="U87" i="54"/>
  <c r="U88" i="54"/>
  <c r="U89" i="54"/>
  <c r="U90" i="54"/>
  <c r="U91" i="54"/>
  <c r="U92" i="54"/>
  <c r="U93" i="54"/>
  <c r="U94" i="54"/>
  <c r="U95" i="54"/>
  <c r="U96" i="54"/>
  <c r="U97" i="54"/>
  <c r="U98" i="54"/>
  <c r="U99" i="54"/>
  <c r="U100" i="54"/>
  <c r="U101" i="54"/>
  <c r="U102" i="54"/>
  <c r="U103" i="54"/>
  <c r="U104" i="54"/>
  <c r="U4" i="54"/>
  <c r="T5" i="54"/>
  <c r="T6" i="54"/>
  <c r="T7" i="54"/>
  <c r="T8" i="54"/>
  <c r="T9" i="54"/>
  <c r="T10" i="54"/>
  <c r="T11" i="54"/>
  <c r="T12" i="54"/>
  <c r="T13" i="54"/>
  <c r="T14" i="54"/>
  <c r="T15" i="54"/>
  <c r="T16" i="54"/>
  <c r="T17" i="54"/>
  <c r="T18" i="54"/>
  <c r="T19" i="54"/>
  <c r="T20" i="54"/>
  <c r="T21" i="54"/>
  <c r="T22" i="54"/>
  <c r="T23" i="54"/>
  <c r="T24" i="54"/>
  <c r="T25" i="54"/>
  <c r="T26" i="54"/>
  <c r="T27" i="54"/>
  <c r="T28" i="54"/>
  <c r="T29" i="54"/>
  <c r="T30" i="54"/>
  <c r="T31" i="54"/>
  <c r="T32" i="54"/>
  <c r="T33" i="54"/>
  <c r="T34" i="54"/>
  <c r="T35" i="54"/>
  <c r="T36" i="54"/>
  <c r="T37" i="54"/>
  <c r="T38" i="54"/>
  <c r="T39" i="54"/>
  <c r="T40" i="54"/>
  <c r="T41" i="54"/>
  <c r="T42" i="54"/>
  <c r="T43" i="54"/>
  <c r="T44" i="54"/>
  <c r="T45" i="54"/>
  <c r="T46" i="54"/>
  <c r="T47" i="54"/>
  <c r="T48" i="54"/>
  <c r="T49" i="54"/>
  <c r="T50" i="54"/>
  <c r="T51" i="54"/>
  <c r="T52" i="54"/>
  <c r="T53" i="54"/>
  <c r="T54" i="54"/>
  <c r="T55" i="54"/>
  <c r="T56" i="54"/>
  <c r="T57" i="54"/>
  <c r="T58" i="54"/>
  <c r="T59" i="54"/>
  <c r="T60" i="54"/>
  <c r="T61" i="54"/>
  <c r="T62" i="54"/>
  <c r="T63" i="54"/>
  <c r="T64" i="54"/>
  <c r="T65" i="54"/>
  <c r="T66" i="54"/>
  <c r="T67" i="54"/>
  <c r="T68" i="54"/>
  <c r="T69" i="54"/>
  <c r="T70" i="54"/>
  <c r="T71" i="54"/>
  <c r="T72" i="54"/>
  <c r="T73" i="54"/>
  <c r="T74" i="54"/>
  <c r="T75" i="54"/>
  <c r="T76" i="54"/>
  <c r="T77" i="54"/>
  <c r="T78" i="54"/>
  <c r="T79" i="54"/>
  <c r="T80" i="54"/>
  <c r="T81" i="54"/>
  <c r="T82" i="54"/>
  <c r="T83" i="54"/>
  <c r="T84" i="54"/>
  <c r="T85" i="54"/>
  <c r="T86" i="54"/>
  <c r="T87" i="54"/>
  <c r="T88" i="54"/>
  <c r="T89" i="54"/>
  <c r="T90" i="54"/>
  <c r="T91" i="54"/>
  <c r="T92" i="54"/>
  <c r="T93" i="54"/>
  <c r="T94" i="54"/>
  <c r="T95" i="54"/>
  <c r="T96" i="54"/>
  <c r="T97" i="54"/>
  <c r="T98" i="54"/>
  <c r="T99" i="54"/>
  <c r="T100" i="54"/>
  <c r="T101" i="54"/>
  <c r="T102" i="54"/>
  <c r="T103" i="54"/>
  <c r="T104" i="54"/>
  <c r="T4" i="54"/>
  <c r="S5" i="54"/>
  <c r="S6" i="54"/>
  <c r="S7" i="54"/>
  <c r="S8" i="54"/>
  <c r="S9" i="54"/>
  <c r="S10" i="54"/>
  <c r="S11" i="54"/>
  <c r="S12" i="54"/>
  <c r="S13" i="54"/>
  <c r="S14" i="54"/>
  <c r="S15" i="54"/>
  <c r="S16" i="54"/>
  <c r="S17" i="54"/>
  <c r="S18" i="54"/>
  <c r="S19" i="54"/>
  <c r="S20" i="54"/>
  <c r="S21" i="54"/>
  <c r="S22" i="54"/>
  <c r="S23" i="54"/>
  <c r="S24" i="54"/>
  <c r="S25" i="54"/>
  <c r="S26" i="54"/>
  <c r="S27" i="54"/>
  <c r="S28" i="54"/>
  <c r="S29" i="54"/>
  <c r="S30" i="54"/>
  <c r="S31" i="54"/>
  <c r="S32" i="54"/>
  <c r="S33" i="54"/>
  <c r="S34" i="54"/>
  <c r="S35" i="54"/>
  <c r="S36" i="54"/>
  <c r="S37" i="54"/>
  <c r="S38" i="54"/>
  <c r="S39" i="54"/>
  <c r="S40" i="54"/>
  <c r="S41" i="54"/>
  <c r="S42" i="54"/>
  <c r="S43" i="54"/>
  <c r="S44" i="54"/>
  <c r="S45" i="54"/>
  <c r="S46" i="54"/>
  <c r="S47" i="54"/>
  <c r="S48" i="54"/>
  <c r="S49" i="54"/>
  <c r="S50" i="54"/>
  <c r="S51" i="54"/>
  <c r="S52" i="54"/>
  <c r="S53" i="54"/>
  <c r="S54" i="54"/>
  <c r="S55" i="54"/>
  <c r="S56" i="54"/>
  <c r="S57" i="54"/>
  <c r="S58" i="54"/>
  <c r="S59" i="54"/>
  <c r="S60" i="54"/>
  <c r="S61" i="54"/>
  <c r="S62" i="54"/>
  <c r="S63" i="54"/>
  <c r="S64" i="54"/>
  <c r="S65" i="54"/>
  <c r="S66" i="54"/>
  <c r="S67" i="54"/>
  <c r="S68" i="54"/>
  <c r="S69" i="54"/>
  <c r="S70" i="54"/>
  <c r="S71" i="54"/>
  <c r="S72" i="54"/>
  <c r="S73" i="54"/>
  <c r="S74" i="54"/>
  <c r="S75" i="54"/>
  <c r="S76" i="54"/>
  <c r="S77" i="54"/>
  <c r="S78" i="54"/>
  <c r="S79" i="54"/>
  <c r="S80" i="54"/>
  <c r="S81" i="54"/>
  <c r="S82" i="54"/>
  <c r="S83" i="54"/>
  <c r="S84" i="54"/>
  <c r="S85" i="54"/>
  <c r="S86" i="54"/>
  <c r="S87" i="54"/>
  <c r="S88" i="54"/>
  <c r="S89" i="54"/>
  <c r="S90" i="54"/>
  <c r="S91" i="54"/>
  <c r="S92" i="54"/>
  <c r="S93" i="54"/>
  <c r="S94" i="54"/>
  <c r="S95" i="54"/>
  <c r="S96" i="54"/>
  <c r="S97" i="54"/>
  <c r="S98" i="54"/>
  <c r="S99" i="54"/>
  <c r="S100" i="54"/>
  <c r="S101" i="54"/>
  <c r="S102" i="54"/>
  <c r="S103" i="54"/>
  <c r="S104" i="54"/>
  <c r="S4" i="54"/>
  <c r="R5" i="54"/>
  <c r="R6" i="54"/>
  <c r="R7" i="54"/>
  <c r="R8" i="54"/>
  <c r="R9" i="54"/>
  <c r="R10" i="54"/>
  <c r="R11" i="54"/>
  <c r="R12" i="54"/>
  <c r="R13" i="54"/>
  <c r="R14" i="54"/>
  <c r="R15" i="54"/>
  <c r="R16" i="54"/>
  <c r="R17" i="54"/>
  <c r="R18" i="54"/>
  <c r="R19" i="54"/>
  <c r="R20" i="54"/>
  <c r="R21" i="54"/>
  <c r="R22" i="54"/>
  <c r="R23" i="54"/>
  <c r="R24" i="54"/>
  <c r="R25" i="54"/>
  <c r="R26" i="54"/>
  <c r="R27" i="54"/>
  <c r="R28" i="54"/>
  <c r="R29" i="54"/>
  <c r="R30" i="54"/>
  <c r="R31" i="54"/>
  <c r="R32" i="54"/>
  <c r="R33" i="54"/>
  <c r="R34" i="54"/>
  <c r="R35" i="54"/>
  <c r="R36" i="54"/>
  <c r="R37" i="54"/>
  <c r="R38" i="54"/>
  <c r="R39" i="54"/>
  <c r="R40" i="54"/>
  <c r="R41" i="54"/>
  <c r="R42" i="54"/>
  <c r="R43" i="54"/>
  <c r="R44" i="54"/>
  <c r="R45" i="54"/>
  <c r="R46" i="54"/>
  <c r="R47" i="54"/>
  <c r="R48" i="54"/>
  <c r="R49" i="54"/>
  <c r="R50" i="54"/>
  <c r="R51" i="54"/>
  <c r="R52" i="54"/>
  <c r="R53" i="54"/>
  <c r="R54" i="54"/>
  <c r="R55" i="54"/>
  <c r="R56" i="54"/>
  <c r="R57" i="54"/>
  <c r="R58" i="54"/>
  <c r="R59" i="54"/>
  <c r="R60" i="54"/>
  <c r="R61" i="54"/>
  <c r="R62" i="54"/>
  <c r="R63" i="54"/>
  <c r="R64" i="54"/>
  <c r="R65" i="54"/>
  <c r="R66" i="54"/>
  <c r="R67" i="54"/>
  <c r="R68" i="54"/>
  <c r="R69" i="54"/>
  <c r="R70" i="54"/>
  <c r="R71" i="54"/>
  <c r="R72" i="54"/>
  <c r="R73" i="54"/>
  <c r="R74" i="54"/>
  <c r="R75" i="54"/>
  <c r="R76" i="54"/>
  <c r="R77" i="54"/>
  <c r="R78" i="54"/>
  <c r="R79" i="54"/>
  <c r="R80" i="54"/>
  <c r="R81" i="54"/>
  <c r="R82" i="54"/>
  <c r="R83" i="54"/>
  <c r="R84" i="54"/>
  <c r="R85" i="54"/>
  <c r="R86" i="54"/>
  <c r="R87" i="54"/>
  <c r="R88" i="54"/>
  <c r="R89" i="54"/>
  <c r="R90" i="54"/>
  <c r="R91" i="54"/>
  <c r="R92" i="54"/>
  <c r="R93" i="54"/>
  <c r="R94" i="54"/>
  <c r="R95" i="54"/>
  <c r="R96" i="54"/>
  <c r="R97" i="54"/>
  <c r="R98" i="54"/>
  <c r="R99" i="54"/>
  <c r="R100" i="54"/>
  <c r="R101" i="54"/>
  <c r="R102" i="54"/>
  <c r="R103" i="54"/>
  <c r="R104" i="54"/>
  <c r="R4" i="54"/>
  <c r="Q5" i="54"/>
  <c r="Q6" i="54"/>
  <c r="Q7" i="54"/>
  <c r="Q8" i="54"/>
  <c r="Q9" i="54"/>
  <c r="Q10" i="54"/>
  <c r="Q11" i="54"/>
  <c r="Q12" i="54"/>
  <c r="Q13" i="54"/>
  <c r="Q14" i="54"/>
  <c r="Q15" i="54"/>
  <c r="Q16" i="54"/>
  <c r="Q17" i="54"/>
  <c r="Q18" i="54"/>
  <c r="Q19" i="54"/>
  <c r="Q20" i="54"/>
  <c r="Q21" i="54"/>
  <c r="Q22" i="54"/>
  <c r="Q23" i="54"/>
  <c r="Q24" i="54"/>
  <c r="Q25" i="54"/>
  <c r="Q26" i="54"/>
  <c r="Q27" i="54"/>
  <c r="Q28" i="54"/>
  <c r="Q29" i="54"/>
  <c r="Q30" i="54"/>
  <c r="Q31" i="54"/>
  <c r="Q32" i="54"/>
  <c r="Q33" i="54"/>
  <c r="Q34" i="54"/>
  <c r="Q35" i="54"/>
  <c r="Q36" i="54"/>
  <c r="Q37" i="54"/>
  <c r="Q38" i="54"/>
  <c r="Q39" i="54"/>
  <c r="Q40" i="54"/>
  <c r="Q41" i="54"/>
  <c r="Q42" i="54"/>
  <c r="Q43" i="54"/>
  <c r="Q44" i="54"/>
  <c r="Q45" i="54"/>
  <c r="Q46" i="54"/>
  <c r="Q47" i="54"/>
  <c r="Q48" i="54"/>
  <c r="Q49" i="54"/>
  <c r="Q50" i="54"/>
  <c r="Q51" i="54"/>
  <c r="Q52" i="54"/>
  <c r="Q53" i="54"/>
  <c r="Q54" i="54"/>
  <c r="Q55" i="54"/>
  <c r="Q56" i="54"/>
  <c r="Q57" i="54"/>
  <c r="Q58" i="54"/>
  <c r="Q59" i="54"/>
  <c r="Q60" i="54"/>
  <c r="Q61" i="54"/>
  <c r="Q62" i="54"/>
  <c r="Q63" i="54"/>
  <c r="Q64" i="54"/>
  <c r="Q65" i="54"/>
  <c r="Q66" i="54"/>
  <c r="Q67" i="54"/>
  <c r="Q68" i="54"/>
  <c r="Q69" i="54"/>
  <c r="Q70" i="54"/>
  <c r="Q71" i="54"/>
  <c r="Q72" i="54"/>
  <c r="Q73" i="54"/>
  <c r="Q74" i="54"/>
  <c r="Q75" i="54"/>
  <c r="Q76" i="54"/>
  <c r="Q77" i="54"/>
  <c r="Q78" i="54"/>
  <c r="Q79" i="54"/>
  <c r="Q80" i="54"/>
  <c r="Q81" i="54"/>
  <c r="Q82" i="54"/>
  <c r="Q83" i="54"/>
  <c r="Q84" i="54"/>
  <c r="Q85" i="54"/>
  <c r="Q86" i="54"/>
  <c r="Q87" i="54"/>
  <c r="Q88" i="54"/>
  <c r="Q89" i="54"/>
  <c r="Q90" i="54"/>
  <c r="Q91" i="54"/>
  <c r="Q92" i="54"/>
  <c r="Q93" i="54"/>
  <c r="Q94" i="54"/>
  <c r="Q95" i="54"/>
  <c r="Q96" i="54"/>
  <c r="Q97" i="54"/>
  <c r="Q98" i="54"/>
  <c r="Q99" i="54"/>
  <c r="Q100" i="54"/>
  <c r="Q101" i="54"/>
  <c r="Q102" i="54"/>
  <c r="Q103" i="54"/>
  <c r="Q104" i="54"/>
  <c r="Q4" i="54"/>
  <c r="P5" i="54"/>
  <c r="P6" i="54"/>
  <c r="P7" i="54"/>
  <c r="P8" i="54"/>
  <c r="P9" i="54"/>
  <c r="P10" i="54"/>
  <c r="P11" i="54"/>
  <c r="P12" i="54"/>
  <c r="P13" i="54"/>
  <c r="P14" i="54"/>
  <c r="P15" i="54"/>
  <c r="P16" i="54"/>
  <c r="P17" i="54"/>
  <c r="P18" i="54"/>
  <c r="P19" i="54"/>
  <c r="P20" i="54"/>
  <c r="P21" i="54"/>
  <c r="P22" i="54"/>
  <c r="P23" i="54"/>
  <c r="P24" i="54"/>
  <c r="P25" i="54"/>
  <c r="P26" i="54"/>
  <c r="P27" i="54"/>
  <c r="P28" i="54"/>
  <c r="P29" i="54"/>
  <c r="P30" i="54"/>
  <c r="P31" i="54"/>
  <c r="P32" i="54"/>
  <c r="P33" i="54"/>
  <c r="P34" i="54"/>
  <c r="P35" i="54"/>
  <c r="P36" i="54"/>
  <c r="P37" i="54"/>
  <c r="P38" i="54"/>
  <c r="P39" i="54"/>
  <c r="P40" i="54"/>
  <c r="P41" i="54"/>
  <c r="P42" i="54"/>
  <c r="P43" i="54"/>
  <c r="P44" i="54"/>
  <c r="P45" i="54"/>
  <c r="P46" i="54"/>
  <c r="P47" i="54"/>
  <c r="P48" i="54"/>
  <c r="P49" i="54"/>
  <c r="P50" i="54"/>
  <c r="P51" i="54"/>
  <c r="P52" i="54"/>
  <c r="P53" i="54"/>
  <c r="P54" i="54"/>
  <c r="P55" i="54"/>
  <c r="P56" i="54"/>
  <c r="P57" i="54"/>
  <c r="P58" i="54"/>
  <c r="P59" i="54"/>
  <c r="P60" i="54"/>
  <c r="P61" i="54"/>
  <c r="P62" i="54"/>
  <c r="P63" i="54"/>
  <c r="P64" i="54"/>
  <c r="P65" i="54"/>
  <c r="P66" i="54"/>
  <c r="P67" i="54"/>
  <c r="P68" i="54"/>
  <c r="P69" i="54"/>
  <c r="P70" i="54"/>
  <c r="P71" i="54"/>
  <c r="P72" i="54"/>
  <c r="P73" i="54"/>
  <c r="P74" i="54"/>
  <c r="P75" i="54"/>
  <c r="P76" i="54"/>
  <c r="P77" i="54"/>
  <c r="P78" i="54"/>
  <c r="P79" i="54"/>
  <c r="P80" i="54"/>
  <c r="P81" i="54"/>
  <c r="P82" i="54"/>
  <c r="P83" i="54"/>
  <c r="P84" i="54"/>
  <c r="P85" i="54"/>
  <c r="P86" i="54"/>
  <c r="P87" i="54"/>
  <c r="P88" i="54"/>
  <c r="P89" i="54"/>
  <c r="P90" i="54"/>
  <c r="P91" i="54"/>
  <c r="P92" i="54"/>
  <c r="P93" i="54"/>
  <c r="P94" i="54"/>
  <c r="P95" i="54"/>
  <c r="P96" i="54"/>
  <c r="P97" i="54"/>
  <c r="P98" i="54"/>
  <c r="P99" i="54"/>
  <c r="P100" i="54"/>
  <c r="P101" i="54"/>
  <c r="P102" i="54"/>
  <c r="P103" i="54"/>
  <c r="P104" i="54"/>
  <c r="P4" i="54"/>
  <c r="O5" i="54"/>
  <c r="O6" i="54"/>
  <c r="O7" i="54"/>
  <c r="O8" i="54"/>
  <c r="O9" i="54"/>
  <c r="O10" i="54"/>
  <c r="O11" i="54"/>
  <c r="O12" i="54"/>
  <c r="O13" i="54"/>
  <c r="O14" i="54"/>
  <c r="O15" i="54"/>
  <c r="O16" i="54"/>
  <c r="O17" i="54"/>
  <c r="O18" i="54"/>
  <c r="O19" i="54"/>
  <c r="O20" i="54"/>
  <c r="O21" i="54"/>
  <c r="O22" i="54"/>
  <c r="O23" i="54"/>
  <c r="O24" i="54"/>
  <c r="O25" i="54"/>
  <c r="O26" i="54"/>
  <c r="O27" i="54"/>
  <c r="O28" i="54"/>
  <c r="O29" i="54"/>
  <c r="O30" i="54"/>
  <c r="O31" i="54"/>
  <c r="O32" i="54"/>
  <c r="O33" i="54"/>
  <c r="O34" i="54"/>
  <c r="O35" i="54"/>
  <c r="O36" i="54"/>
  <c r="O37" i="54"/>
  <c r="O38" i="54"/>
  <c r="O39" i="54"/>
  <c r="O40" i="54"/>
  <c r="O41" i="54"/>
  <c r="O42" i="54"/>
  <c r="O43" i="54"/>
  <c r="O44" i="54"/>
  <c r="O45" i="54"/>
  <c r="O46" i="54"/>
  <c r="O47" i="54"/>
  <c r="O48" i="54"/>
  <c r="O49" i="54"/>
  <c r="O50" i="54"/>
  <c r="O51" i="54"/>
  <c r="O52" i="54"/>
  <c r="O53" i="54"/>
  <c r="O54" i="54"/>
  <c r="O55" i="54"/>
  <c r="O56" i="54"/>
  <c r="O57" i="54"/>
  <c r="O58" i="54"/>
  <c r="O59" i="54"/>
  <c r="O60" i="54"/>
  <c r="O61" i="54"/>
  <c r="O62" i="54"/>
  <c r="O63" i="54"/>
  <c r="O64" i="54"/>
  <c r="O65" i="54"/>
  <c r="O66" i="54"/>
  <c r="O67" i="54"/>
  <c r="O68" i="54"/>
  <c r="O69" i="54"/>
  <c r="O70" i="54"/>
  <c r="O71" i="54"/>
  <c r="O72" i="54"/>
  <c r="O73" i="54"/>
  <c r="O74" i="54"/>
  <c r="O75" i="54"/>
  <c r="O76" i="54"/>
  <c r="O77" i="54"/>
  <c r="O78" i="54"/>
  <c r="O79" i="54"/>
  <c r="O80" i="54"/>
  <c r="O81" i="54"/>
  <c r="O82" i="54"/>
  <c r="O83" i="54"/>
  <c r="O84" i="54"/>
  <c r="O85" i="54"/>
  <c r="O86" i="54"/>
  <c r="O87" i="54"/>
  <c r="O88" i="54"/>
  <c r="O89" i="54"/>
  <c r="O90" i="54"/>
  <c r="O91" i="54"/>
  <c r="O92" i="54"/>
  <c r="O93" i="54"/>
  <c r="O94" i="54"/>
  <c r="O95" i="54"/>
  <c r="O96" i="54"/>
  <c r="O97" i="54"/>
  <c r="O98" i="54"/>
  <c r="O99" i="54"/>
  <c r="O100" i="54"/>
  <c r="O101" i="54"/>
  <c r="O102" i="54"/>
  <c r="O103" i="54"/>
  <c r="O104" i="54"/>
  <c r="O4" i="54"/>
  <c r="N4" i="54"/>
  <c r="M6" i="46" l="1"/>
  <c r="L6" i="46"/>
  <c r="G6" i="46"/>
  <c r="L6" i="58" l="1"/>
  <c r="L7" i="58"/>
  <c r="L8" i="58"/>
  <c r="L9" i="58"/>
  <c r="L10" i="58"/>
  <c r="L11" i="58"/>
  <c r="L12" i="58"/>
  <c r="L13" i="58"/>
  <c r="L14" i="58"/>
  <c r="L15" i="58"/>
  <c r="L16" i="58"/>
  <c r="L17" i="58"/>
  <c r="L18" i="58"/>
  <c r="L19" i="58"/>
  <c r="L20" i="58"/>
  <c r="L21" i="58"/>
  <c r="L22" i="58"/>
  <c r="L23" i="58"/>
  <c r="L24" i="58"/>
  <c r="L25" i="58"/>
  <c r="L26" i="58"/>
  <c r="L27" i="58"/>
  <c r="L28" i="58"/>
  <c r="L29" i="58"/>
  <c r="L30" i="58"/>
  <c r="L31" i="58"/>
  <c r="L32" i="58"/>
  <c r="L33" i="58"/>
  <c r="L34" i="58"/>
  <c r="L35" i="58"/>
  <c r="L36" i="58"/>
  <c r="L37" i="58"/>
  <c r="L38" i="58"/>
  <c r="L39" i="58"/>
  <c r="L40" i="58"/>
  <c r="L41" i="58"/>
  <c r="L42" i="58"/>
  <c r="L43" i="58"/>
  <c r="L44" i="58"/>
  <c r="L45" i="58"/>
  <c r="L46" i="58"/>
  <c r="L47" i="58"/>
  <c r="L48" i="58"/>
  <c r="L49" i="58"/>
  <c r="L50" i="58"/>
  <c r="L51" i="58"/>
  <c r="L52" i="58"/>
  <c r="L53" i="58"/>
  <c r="L54" i="58"/>
  <c r="L55" i="58"/>
  <c r="L56" i="58"/>
  <c r="L57" i="58"/>
  <c r="L58" i="58"/>
  <c r="L59" i="58"/>
  <c r="L60" i="58"/>
  <c r="L61" i="58"/>
  <c r="L62" i="58"/>
  <c r="L63" i="58"/>
  <c r="L64" i="58"/>
  <c r="L65" i="58"/>
  <c r="L66" i="58"/>
  <c r="L67" i="58"/>
  <c r="L68" i="58"/>
  <c r="L69" i="58"/>
  <c r="L70" i="58"/>
  <c r="L71" i="58"/>
  <c r="L72" i="58"/>
  <c r="L73" i="58"/>
  <c r="L74" i="58"/>
  <c r="L75" i="58"/>
  <c r="L76" i="58"/>
  <c r="L77" i="58"/>
  <c r="L78" i="58"/>
  <c r="L79" i="58"/>
  <c r="L80" i="58"/>
  <c r="L81" i="58"/>
  <c r="L82" i="58"/>
  <c r="L83" i="58"/>
  <c r="L84" i="58"/>
  <c r="L85" i="58"/>
  <c r="L86" i="58"/>
  <c r="L87" i="58"/>
  <c r="L88" i="58"/>
  <c r="L89" i="58"/>
  <c r="L90" i="58"/>
  <c r="L91" i="58"/>
  <c r="L92" i="58"/>
  <c r="L93" i="58"/>
  <c r="L94" i="58"/>
  <c r="L95" i="58"/>
  <c r="L96" i="58"/>
  <c r="L97" i="58"/>
  <c r="L98" i="58"/>
  <c r="L99" i="58"/>
  <c r="L100" i="58"/>
  <c r="L101" i="58"/>
  <c r="L102" i="58"/>
  <c r="L103" i="58"/>
  <c r="L104" i="58"/>
  <c r="L5" i="58"/>
  <c r="AE6" i="55"/>
  <c r="AE7" i="55"/>
  <c r="AE8" i="55"/>
  <c r="AE9" i="55"/>
  <c r="AE10" i="55"/>
  <c r="AE11" i="55"/>
  <c r="AE12" i="55"/>
  <c r="AE13" i="55"/>
  <c r="AE14" i="55"/>
  <c r="AE15" i="55"/>
  <c r="AE16" i="55"/>
  <c r="AE17" i="55"/>
  <c r="AE18" i="55"/>
  <c r="AE19" i="55"/>
  <c r="AE20" i="55"/>
  <c r="AE21" i="55"/>
  <c r="AE22" i="55"/>
  <c r="AE23" i="55"/>
  <c r="AE24" i="55"/>
  <c r="AE25" i="55"/>
  <c r="AE26" i="55"/>
  <c r="AE27" i="55"/>
  <c r="AE28" i="55"/>
  <c r="AE29" i="55"/>
  <c r="AE30" i="55"/>
  <c r="AE31" i="55"/>
  <c r="AE32" i="55"/>
  <c r="AE33" i="55"/>
  <c r="AE34" i="55"/>
  <c r="AE35" i="55"/>
  <c r="AE36" i="55"/>
  <c r="AE37" i="55"/>
  <c r="AE38" i="55"/>
  <c r="AE39" i="55"/>
  <c r="AE40" i="55"/>
  <c r="AE41" i="55"/>
  <c r="AE42" i="55"/>
  <c r="AE43" i="55"/>
  <c r="AE44" i="55"/>
  <c r="AE45" i="55"/>
  <c r="AE46" i="55"/>
  <c r="AE47" i="55"/>
  <c r="AE48" i="55"/>
  <c r="AE49" i="55"/>
  <c r="AE50" i="55"/>
  <c r="AE51" i="55"/>
  <c r="AE52" i="55"/>
  <c r="AE53" i="55"/>
  <c r="AE54" i="55"/>
  <c r="AE55" i="55"/>
  <c r="AE56" i="55"/>
  <c r="AE57" i="55"/>
  <c r="AE58" i="55"/>
  <c r="AE59" i="55"/>
  <c r="AE60" i="55"/>
  <c r="AE61" i="55"/>
  <c r="AE62" i="55"/>
  <c r="AE63" i="55"/>
  <c r="AE64" i="55"/>
  <c r="AE65" i="55"/>
  <c r="AE66" i="55"/>
  <c r="AE67" i="55"/>
  <c r="AE68" i="55"/>
  <c r="AE69" i="55"/>
  <c r="AE70" i="55"/>
  <c r="AE71" i="55"/>
  <c r="AE72" i="55"/>
  <c r="AE73" i="55"/>
  <c r="AE74" i="55"/>
  <c r="AE75" i="55"/>
  <c r="AE76" i="55"/>
  <c r="AE77" i="55"/>
  <c r="AE78" i="55"/>
  <c r="AE79" i="55"/>
  <c r="AE80" i="55"/>
  <c r="AE81" i="55"/>
  <c r="AE82" i="55"/>
  <c r="AE83" i="55"/>
  <c r="AE84" i="55"/>
  <c r="AE85" i="55"/>
  <c r="AE86" i="55"/>
  <c r="AE87" i="55"/>
  <c r="AE88" i="55"/>
  <c r="AE89" i="55"/>
  <c r="AE90" i="55"/>
  <c r="AE91" i="55"/>
  <c r="AE92" i="55"/>
  <c r="AE93" i="55"/>
  <c r="AE94" i="55"/>
  <c r="AE95" i="55"/>
  <c r="AE96" i="55"/>
  <c r="AE97" i="55"/>
  <c r="AE98" i="55"/>
  <c r="AE99" i="55"/>
  <c r="AE100" i="55"/>
  <c r="AE101" i="55"/>
  <c r="AE102" i="55"/>
  <c r="AE103" i="55"/>
  <c r="AE104" i="55"/>
  <c r="AE5" i="55"/>
  <c r="B5" i="46"/>
  <c r="P6" i="46"/>
  <c r="AF104" i="59"/>
  <c r="AD104" i="59"/>
  <c r="AG104" i="59" s="1"/>
  <c r="AB104" i="59"/>
  <c r="AA104" i="59"/>
  <c r="Z104" i="59"/>
  <c r="Y104" i="59"/>
  <c r="X104" i="59"/>
  <c r="W104" i="59"/>
  <c r="V104" i="59"/>
  <c r="U104" i="59"/>
  <c r="T104" i="59"/>
  <c r="S104" i="59"/>
  <c r="R104" i="59"/>
  <c r="K104" i="59"/>
  <c r="M104" i="59" s="1"/>
  <c r="AF103" i="59"/>
  <c r="AD103" i="59"/>
  <c r="AG103" i="59" s="1"/>
  <c r="AB103" i="59"/>
  <c r="Z103" i="59"/>
  <c r="Y103" i="59"/>
  <c r="X103" i="59"/>
  <c r="W103" i="59"/>
  <c r="V103" i="59"/>
  <c r="U103" i="59"/>
  <c r="T103" i="59"/>
  <c r="S103" i="59"/>
  <c r="R103" i="59"/>
  <c r="M103" i="59"/>
  <c r="AC103" i="59" s="1"/>
  <c r="K103" i="59"/>
  <c r="AA103" i="59" s="1"/>
  <c r="AF102" i="59"/>
  <c r="AD102" i="59"/>
  <c r="AG102" i="59" s="1"/>
  <c r="AB102" i="59"/>
  <c r="Z102" i="59"/>
  <c r="Y102" i="59"/>
  <c r="X102" i="59"/>
  <c r="W102" i="59"/>
  <c r="V102" i="59"/>
  <c r="U102" i="59"/>
  <c r="T102" i="59"/>
  <c r="S102" i="59"/>
  <c r="R102" i="59"/>
  <c r="K102" i="59"/>
  <c r="M102" i="59" s="1"/>
  <c r="AF101" i="59"/>
  <c r="AD101" i="59"/>
  <c r="AG101" i="59" s="1"/>
  <c r="AB101" i="59"/>
  <c r="Z101" i="59"/>
  <c r="Y101" i="59"/>
  <c r="X101" i="59"/>
  <c r="W101" i="59"/>
  <c r="V101" i="59"/>
  <c r="U101" i="59"/>
  <c r="T101" i="59"/>
  <c r="S101" i="59"/>
  <c r="R101" i="59"/>
  <c r="K101" i="59"/>
  <c r="M101" i="59" s="1"/>
  <c r="AG100" i="59"/>
  <c r="AF100" i="59"/>
  <c r="AD100" i="59"/>
  <c r="AB100" i="59"/>
  <c r="AA100" i="59"/>
  <c r="Z100" i="59"/>
  <c r="Y100" i="59"/>
  <c r="X100" i="59"/>
  <c r="W100" i="59"/>
  <c r="V100" i="59"/>
  <c r="U100" i="59"/>
  <c r="T100" i="59"/>
  <c r="S100" i="59"/>
  <c r="R100" i="59"/>
  <c r="M100" i="59"/>
  <c r="AC100" i="59" s="1"/>
  <c r="K100" i="59"/>
  <c r="AG99" i="59"/>
  <c r="AI99" i="59" s="1" a="1"/>
  <c r="AI99" i="59" s="1"/>
  <c r="AF99" i="59"/>
  <c r="AD99" i="59"/>
  <c r="AB99" i="59"/>
  <c r="AA99" i="59"/>
  <c r="Z99" i="59"/>
  <c r="Y99" i="59"/>
  <c r="X99" i="59"/>
  <c r="W99" i="59"/>
  <c r="V99" i="59"/>
  <c r="U99" i="59"/>
  <c r="T99" i="59"/>
  <c r="S99" i="59"/>
  <c r="R99" i="59"/>
  <c r="O99" i="59"/>
  <c r="AJ99" i="59" s="1"/>
  <c r="M99" i="59"/>
  <c r="AC99" i="59" s="1"/>
  <c r="K99" i="59"/>
  <c r="AF98" i="59"/>
  <c r="AD98" i="59"/>
  <c r="AG98" i="59" s="1"/>
  <c r="AB98" i="59"/>
  <c r="Z98" i="59"/>
  <c r="Y98" i="59"/>
  <c r="X98" i="59"/>
  <c r="W98" i="59"/>
  <c r="V98" i="59"/>
  <c r="U98" i="59"/>
  <c r="T98" i="59"/>
  <c r="S98" i="59"/>
  <c r="R98" i="59"/>
  <c r="K98" i="59"/>
  <c r="AA98" i="59" s="1"/>
  <c r="AF97" i="59"/>
  <c r="AD97" i="59"/>
  <c r="AG97" i="59" s="1"/>
  <c r="AB97" i="59"/>
  <c r="Z97" i="59"/>
  <c r="Y97" i="59"/>
  <c r="X97" i="59"/>
  <c r="W97" i="59"/>
  <c r="V97" i="59"/>
  <c r="U97" i="59"/>
  <c r="T97" i="59"/>
  <c r="S97" i="59"/>
  <c r="R97" i="59"/>
  <c r="K97" i="59"/>
  <c r="M97" i="59" s="1"/>
  <c r="AF96" i="59"/>
  <c r="AD96" i="59"/>
  <c r="AG96" i="59" s="1"/>
  <c r="AB96" i="59"/>
  <c r="AA96" i="59"/>
  <c r="Z96" i="59"/>
  <c r="Y96" i="59"/>
  <c r="X96" i="59"/>
  <c r="W96" i="59"/>
  <c r="V96" i="59"/>
  <c r="U96" i="59"/>
  <c r="T96" i="59"/>
  <c r="S96" i="59"/>
  <c r="R96" i="59"/>
  <c r="K96" i="59"/>
  <c r="M96" i="59" s="1"/>
  <c r="AF95" i="59"/>
  <c r="AD95" i="59"/>
  <c r="AG95" i="59" s="1"/>
  <c r="AB95" i="59"/>
  <c r="Z95" i="59"/>
  <c r="Y95" i="59"/>
  <c r="X95" i="59"/>
  <c r="W95" i="59"/>
  <c r="V95" i="59"/>
  <c r="U95" i="59"/>
  <c r="T95" i="59"/>
  <c r="S95" i="59"/>
  <c r="R95" i="59"/>
  <c r="M95" i="59"/>
  <c r="AC95" i="59" s="1"/>
  <c r="K95" i="59"/>
  <c r="AA95" i="59" s="1"/>
  <c r="AF94" i="59"/>
  <c r="AD94" i="59"/>
  <c r="AG94" i="59" s="1"/>
  <c r="AB94" i="59"/>
  <c r="Z94" i="59"/>
  <c r="Y94" i="59"/>
  <c r="X94" i="59"/>
  <c r="W94" i="59"/>
  <c r="V94" i="59"/>
  <c r="U94" i="59"/>
  <c r="T94" i="59"/>
  <c r="S94" i="59"/>
  <c r="R94" i="59"/>
  <c r="K94" i="59"/>
  <c r="AF93" i="59"/>
  <c r="AD93" i="59"/>
  <c r="AG93" i="59" s="1"/>
  <c r="AB93" i="59"/>
  <c r="Z93" i="59"/>
  <c r="Y93" i="59"/>
  <c r="X93" i="59"/>
  <c r="W93" i="59"/>
  <c r="V93" i="59"/>
  <c r="U93" i="59"/>
  <c r="T93" i="59"/>
  <c r="S93" i="59"/>
  <c r="R93" i="59"/>
  <c r="K93" i="59"/>
  <c r="M93" i="59" s="1"/>
  <c r="AG92" i="59"/>
  <c r="AF92" i="59"/>
  <c r="AD92" i="59"/>
  <c r="AB92" i="59"/>
  <c r="AA92" i="59"/>
  <c r="Z92" i="59"/>
  <c r="Y92" i="59"/>
  <c r="X92" i="59"/>
  <c r="W92" i="59"/>
  <c r="V92" i="59"/>
  <c r="U92" i="59"/>
  <c r="T92" i="59"/>
  <c r="S92" i="59"/>
  <c r="R92" i="59"/>
  <c r="M92" i="59"/>
  <c r="AC92" i="59" s="1"/>
  <c r="K92" i="59"/>
  <c r="AG91" i="59"/>
  <c r="AI91" i="59" s="1" a="1"/>
  <c r="AI91" i="59" s="1"/>
  <c r="AF91" i="59"/>
  <c r="AD91" i="59"/>
  <c r="AB91" i="59"/>
  <c r="AA91" i="59"/>
  <c r="Z91" i="59"/>
  <c r="Y91" i="59"/>
  <c r="X91" i="59"/>
  <c r="W91" i="59"/>
  <c r="V91" i="59"/>
  <c r="U91" i="59"/>
  <c r="T91" i="59"/>
  <c r="S91" i="59"/>
  <c r="R91" i="59"/>
  <c r="O91" i="59"/>
  <c r="M91" i="59"/>
  <c r="AC91" i="59" s="1"/>
  <c r="K91" i="59"/>
  <c r="AF90" i="59"/>
  <c r="AD90" i="59"/>
  <c r="AG90" i="59" s="1"/>
  <c r="AB90" i="59"/>
  <c r="Z90" i="59"/>
  <c r="Y90" i="59"/>
  <c r="X90" i="59"/>
  <c r="W90" i="59"/>
  <c r="V90" i="59"/>
  <c r="U90" i="59"/>
  <c r="T90" i="59"/>
  <c r="S90" i="59"/>
  <c r="R90" i="59"/>
  <c r="K90" i="59"/>
  <c r="AA90" i="59" s="1"/>
  <c r="AF89" i="59"/>
  <c r="AD89" i="59"/>
  <c r="AG89" i="59" s="1"/>
  <c r="AI89" i="59" s="1" a="1"/>
  <c r="AI89" i="59" s="1"/>
  <c r="AC89" i="59"/>
  <c r="AB89" i="59"/>
  <c r="Z89" i="59"/>
  <c r="Y89" i="59"/>
  <c r="X89" i="59"/>
  <c r="W89" i="59"/>
  <c r="V89" i="59"/>
  <c r="U89" i="59"/>
  <c r="T89" i="59"/>
  <c r="S89" i="59"/>
  <c r="R89" i="59"/>
  <c r="K89" i="59"/>
  <c r="M89" i="59" s="1"/>
  <c r="O89" i="59" s="1"/>
  <c r="AF88" i="59"/>
  <c r="AD88" i="59"/>
  <c r="AG88" i="59" s="1"/>
  <c r="AB88" i="59"/>
  <c r="AA88" i="59"/>
  <c r="Z88" i="59"/>
  <c r="Y88" i="59"/>
  <c r="X88" i="59"/>
  <c r="W88" i="59"/>
  <c r="V88" i="59"/>
  <c r="U88" i="59"/>
  <c r="T88" i="59"/>
  <c r="S88" i="59"/>
  <c r="R88" i="59"/>
  <c r="K88" i="59"/>
  <c r="M88" i="59" s="1"/>
  <c r="AF87" i="59"/>
  <c r="AD87" i="59"/>
  <c r="AG87" i="59" s="1"/>
  <c r="AB87" i="59"/>
  <c r="Z87" i="59"/>
  <c r="Y87" i="59"/>
  <c r="X87" i="59"/>
  <c r="W87" i="59"/>
  <c r="V87" i="59"/>
  <c r="U87" i="59"/>
  <c r="T87" i="59"/>
  <c r="S87" i="59"/>
  <c r="R87" i="59"/>
  <c r="M87" i="59"/>
  <c r="AC87" i="59" s="1"/>
  <c r="K87" i="59"/>
  <c r="AA87" i="59" s="1"/>
  <c r="AF86" i="59"/>
  <c r="AD86" i="59"/>
  <c r="AG86" i="59" s="1"/>
  <c r="AB86" i="59"/>
  <c r="Z86" i="59"/>
  <c r="Y86" i="59"/>
  <c r="X86" i="59"/>
  <c r="W86" i="59"/>
  <c r="V86" i="59"/>
  <c r="U86" i="59"/>
  <c r="T86" i="59"/>
  <c r="S86" i="59"/>
  <c r="R86" i="59"/>
  <c r="K86" i="59"/>
  <c r="AF85" i="59"/>
  <c r="AD85" i="59"/>
  <c r="AG85" i="59" s="1"/>
  <c r="AB85" i="59"/>
  <c r="Z85" i="59"/>
  <c r="Y85" i="59"/>
  <c r="X85" i="59"/>
  <c r="W85" i="59"/>
  <c r="V85" i="59"/>
  <c r="U85" i="59"/>
  <c r="T85" i="59"/>
  <c r="S85" i="59"/>
  <c r="R85" i="59"/>
  <c r="K85" i="59"/>
  <c r="M85" i="59" s="1"/>
  <c r="AG84" i="59"/>
  <c r="AF84" i="59"/>
  <c r="AD84" i="59"/>
  <c r="AB84" i="59"/>
  <c r="AA84" i="59"/>
  <c r="Z84" i="59"/>
  <c r="Y84" i="59"/>
  <c r="X84" i="59"/>
  <c r="W84" i="59"/>
  <c r="V84" i="59"/>
  <c r="U84" i="59"/>
  <c r="T84" i="59"/>
  <c r="S84" i="59"/>
  <c r="R84" i="59"/>
  <c r="M84" i="59"/>
  <c r="AC84" i="59" s="1"/>
  <c r="K84" i="59"/>
  <c r="AG83" i="59"/>
  <c r="AI83" i="59" s="1" a="1"/>
  <c r="AI83" i="59" s="1"/>
  <c r="AF83" i="59"/>
  <c r="AD83" i="59"/>
  <c r="AB83" i="59"/>
  <c r="AA83" i="59"/>
  <c r="Z83" i="59"/>
  <c r="Y83" i="59"/>
  <c r="X83" i="59"/>
  <c r="W83" i="59"/>
  <c r="V83" i="59"/>
  <c r="U83" i="59"/>
  <c r="T83" i="59"/>
  <c r="S83" i="59"/>
  <c r="R83" i="59"/>
  <c r="O83" i="59"/>
  <c r="M83" i="59"/>
  <c r="AC83" i="59" s="1"/>
  <c r="K83" i="59"/>
  <c r="AF82" i="59"/>
  <c r="AD82" i="59"/>
  <c r="AG82" i="59" s="1"/>
  <c r="AB82" i="59"/>
  <c r="Z82" i="59"/>
  <c r="Y82" i="59"/>
  <c r="X82" i="59"/>
  <c r="W82" i="59"/>
  <c r="V82" i="59"/>
  <c r="U82" i="59"/>
  <c r="T82" i="59"/>
  <c r="S82" i="59"/>
  <c r="R82" i="59"/>
  <c r="K82" i="59"/>
  <c r="AA82" i="59" s="1"/>
  <c r="AF81" i="59"/>
  <c r="AD81" i="59"/>
  <c r="AG81" i="59" s="1"/>
  <c r="AB81" i="59"/>
  <c r="Z81" i="59"/>
  <c r="Y81" i="59"/>
  <c r="X81" i="59"/>
  <c r="W81" i="59"/>
  <c r="V81" i="59"/>
  <c r="U81" i="59"/>
  <c r="T81" i="59"/>
  <c r="S81" i="59"/>
  <c r="R81" i="59"/>
  <c r="K81" i="59"/>
  <c r="M81" i="59" s="1"/>
  <c r="O81" i="59" s="1"/>
  <c r="AF80" i="59"/>
  <c r="AD80" i="59"/>
  <c r="AG80" i="59" s="1"/>
  <c r="AB80" i="59"/>
  <c r="AA80" i="59"/>
  <c r="Z80" i="59"/>
  <c r="Y80" i="59"/>
  <c r="X80" i="59"/>
  <c r="W80" i="59"/>
  <c r="V80" i="59"/>
  <c r="U80" i="59"/>
  <c r="T80" i="59"/>
  <c r="S80" i="59"/>
  <c r="R80" i="59"/>
  <c r="K80" i="59"/>
  <c r="M80" i="59" s="1"/>
  <c r="AF79" i="59"/>
  <c r="AD79" i="59"/>
  <c r="AG79" i="59" s="1"/>
  <c r="AB79" i="59"/>
  <c r="Z79" i="59"/>
  <c r="Y79" i="59"/>
  <c r="X79" i="59"/>
  <c r="W79" i="59"/>
  <c r="V79" i="59"/>
  <c r="U79" i="59"/>
  <c r="T79" i="59"/>
  <c r="S79" i="59"/>
  <c r="R79" i="59"/>
  <c r="M79" i="59"/>
  <c r="AC79" i="59" s="1"/>
  <c r="K79" i="59"/>
  <c r="AA79" i="59" s="1"/>
  <c r="AF78" i="59"/>
  <c r="AD78" i="59"/>
  <c r="AG78" i="59" s="1"/>
  <c r="AB78" i="59"/>
  <c r="Z78" i="59"/>
  <c r="Y78" i="59"/>
  <c r="X78" i="59"/>
  <c r="W78" i="59"/>
  <c r="V78" i="59"/>
  <c r="U78" i="59"/>
  <c r="T78" i="59"/>
  <c r="S78" i="59"/>
  <c r="R78" i="59"/>
  <c r="K78" i="59"/>
  <c r="AF77" i="59"/>
  <c r="AD77" i="59"/>
  <c r="AG77" i="59" s="1"/>
  <c r="AB77" i="59"/>
  <c r="Z77" i="59"/>
  <c r="Y77" i="59"/>
  <c r="X77" i="59"/>
  <c r="W77" i="59"/>
  <c r="V77" i="59"/>
  <c r="U77" i="59"/>
  <c r="T77" i="59"/>
  <c r="S77" i="59"/>
  <c r="R77" i="59"/>
  <c r="K77" i="59"/>
  <c r="M77" i="59" s="1"/>
  <c r="AG76" i="59"/>
  <c r="AF76" i="59"/>
  <c r="AD76" i="59"/>
  <c r="AB76" i="59"/>
  <c r="AA76" i="59"/>
  <c r="Z76" i="59"/>
  <c r="Y76" i="59"/>
  <c r="X76" i="59"/>
  <c r="W76" i="59"/>
  <c r="V76" i="59"/>
  <c r="U76" i="59"/>
  <c r="T76" i="59"/>
  <c r="S76" i="59"/>
  <c r="R76" i="59"/>
  <c r="M76" i="59"/>
  <c r="AC76" i="59" s="1"/>
  <c r="K76" i="59"/>
  <c r="AG75" i="59"/>
  <c r="AI75" i="59" s="1" a="1"/>
  <c r="AI75" i="59" s="1"/>
  <c r="AF75" i="59"/>
  <c r="AD75" i="59"/>
  <c r="AB75" i="59"/>
  <c r="AA75" i="59"/>
  <c r="Z75" i="59"/>
  <c r="Y75" i="59"/>
  <c r="X75" i="59"/>
  <c r="W75" i="59"/>
  <c r="V75" i="59"/>
  <c r="U75" i="59"/>
  <c r="T75" i="59"/>
  <c r="S75" i="59"/>
  <c r="R75" i="59"/>
  <c r="O75" i="59"/>
  <c r="M75" i="59"/>
  <c r="AC75" i="59" s="1"/>
  <c r="K75" i="59"/>
  <c r="AF74" i="59"/>
  <c r="AD74" i="59"/>
  <c r="AG74" i="59" s="1"/>
  <c r="AB74" i="59"/>
  <c r="Z74" i="59"/>
  <c r="Y74" i="59"/>
  <c r="X74" i="59"/>
  <c r="W74" i="59"/>
  <c r="V74" i="59"/>
  <c r="U74" i="59"/>
  <c r="T74" i="59"/>
  <c r="S74" i="59"/>
  <c r="R74" i="59"/>
  <c r="K74" i="59"/>
  <c r="AA74" i="59" s="1"/>
  <c r="AF73" i="59"/>
  <c r="AD73" i="59"/>
  <c r="AG73" i="59" s="1"/>
  <c r="AI73" i="59" s="1" a="1"/>
  <c r="AI73" i="59" s="1"/>
  <c r="AC73" i="59"/>
  <c r="AB73" i="59"/>
  <c r="Z73" i="59"/>
  <c r="Y73" i="59"/>
  <c r="X73" i="59"/>
  <c r="W73" i="59"/>
  <c r="V73" i="59"/>
  <c r="U73" i="59"/>
  <c r="T73" i="59"/>
  <c r="S73" i="59"/>
  <c r="R73" i="59"/>
  <c r="K73" i="59"/>
  <c r="M73" i="59" s="1"/>
  <c r="O73" i="59" s="1"/>
  <c r="AF72" i="59"/>
  <c r="AD72" i="59"/>
  <c r="AG72" i="59" s="1"/>
  <c r="AB72" i="59"/>
  <c r="AA72" i="59"/>
  <c r="Z72" i="59"/>
  <c r="Y72" i="59"/>
  <c r="X72" i="59"/>
  <c r="W72" i="59"/>
  <c r="V72" i="59"/>
  <c r="U72" i="59"/>
  <c r="T72" i="59"/>
  <c r="S72" i="59"/>
  <c r="R72" i="59"/>
  <c r="K72" i="59"/>
  <c r="M72" i="59" s="1"/>
  <c r="AF71" i="59"/>
  <c r="AD71" i="59"/>
  <c r="AG71" i="59" s="1"/>
  <c r="AB71" i="59"/>
  <c r="Z71" i="59"/>
  <c r="Y71" i="59"/>
  <c r="X71" i="59"/>
  <c r="W71" i="59"/>
  <c r="V71" i="59"/>
  <c r="U71" i="59"/>
  <c r="T71" i="59"/>
  <c r="S71" i="59"/>
  <c r="R71" i="59"/>
  <c r="M71" i="59"/>
  <c r="AC71" i="59" s="1"/>
  <c r="K71" i="59"/>
  <c r="AA71" i="59" s="1"/>
  <c r="AF70" i="59"/>
  <c r="AD70" i="59"/>
  <c r="AG70" i="59" s="1"/>
  <c r="AB70" i="59"/>
  <c r="Z70" i="59"/>
  <c r="Y70" i="59"/>
  <c r="X70" i="59"/>
  <c r="W70" i="59"/>
  <c r="V70" i="59"/>
  <c r="U70" i="59"/>
  <c r="T70" i="59"/>
  <c r="S70" i="59"/>
  <c r="R70" i="59"/>
  <c r="K70" i="59"/>
  <c r="AF69" i="59"/>
  <c r="AD69" i="59"/>
  <c r="AG69" i="59" s="1"/>
  <c r="AB69" i="59"/>
  <c r="Z69" i="59"/>
  <c r="Y69" i="59"/>
  <c r="X69" i="59"/>
  <c r="W69" i="59"/>
  <c r="V69" i="59"/>
  <c r="U69" i="59"/>
  <c r="T69" i="59"/>
  <c r="S69" i="59"/>
  <c r="R69" i="59"/>
  <c r="K69" i="59"/>
  <c r="M69" i="59" s="1"/>
  <c r="AG68" i="59"/>
  <c r="AF68" i="59"/>
  <c r="AD68" i="59"/>
  <c r="AB68" i="59"/>
  <c r="AA68" i="59"/>
  <c r="Z68" i="59"/>
  <c r="Y68" i="59"/>
  <c r="X68" i="59"/>
  <c r="W68" i="59"/>
  <c r="V68" i="59"/>
  <c r="U68" i="59"/>
  <c r="T68" i="59"/>
  <c r="S68" i="59"/>
  <c r="R68" i="59"/>
  <c r="M68" i="59"/>
  <c r="AC68" i="59" s="1"/>
  <c r="K68" i="59"/>
  <c r="AG67" i="59"/>
  <c r="AF67" i="59"/>
  <c r="AD67" i="59"/>
  <c r="AB67" i="59"/>
  <c r="AA67" i="59"/>
  <c r="Z67" i="59"/>
  <c r="Y67" i="59"/>
  <c r="X67" i="59"/>
  <c r="W67" i="59"/>
  <c r="V67" i="59"/>
  <c r="U67" i="59"/>
  <c r="T67" i="59"/>
  <c r="S67" i="59"/>
  <c r="R67" i="59"/>
  <c r="O67" i="59"/>
  <c r="M67" i="59"/>
  <c r="AC67" i="59" s="1"/>
  <c r="K67" i="59"/>
  <c r="AF66" i="59"/>
  <c r="AD66" i="59"/>
  <c r="AG66" i="59" s="1"/>
  <c r="AB66" i="59"/>
  <c r="Z66" i="59"/>
  <c r="Y66" i="59"/>
  <c r="X66" i="59"/>
  <c r="W66" i="59"/>
  <c r="V66" i="59"/>
  <c r="U66" i="59"/>
  <c r="T66" i="59"/>
  <c r="S66" i="59"/>
  <c r="R66" i="59"/>
  <c r="K66" i="59"/>
  <c r="AA66" i="59" s="1"/>
  <c r="AF65" i="59"/>
  <c r="AD65" i="59"/>
  <c r="AG65" i="59" s="1"/>
  <c r="AB65" i="59"/>
  <c r="Z65" i="59"/>
  <c r="Y65" i="59"/>
  <c r="X65" i="59"/>
  <c r="W65" i="59"/>
  <c r="V65" i="59"/>
  <c r="U65" i="59"/>
  <c r="T65" i="59"/>
  <c r="S65" i="59"/>
  <c r="R65" i="59"/>
  <c r="K65" i="59"/>
  <c r="M65" i="59" s="1"/>
  <c r="O65" i="59" s="1"/>
  <c r="AF64" i="59"/>
  <c r="AD64" i="59"/>
  <c r="AG64" i="59" s="1"/>
  <c r="AB64" i="59"/>
  <c r="AA64" i="59"/>
  <c r="Z64" i="59"/>
  <c r="Y64" i="59"/>
  <c r="X64" i="59"/>
  <c r="W64" i="59"/>
  <c r="V64" i="59"/>
  <c r="U64" i="59"/>
  <c r="T64" i="59"/>
  <c r="S64" i="59"/>
  <c r="R64" i="59"/>
  <c r="K64" i="59"/>
  <c r="M64" i="59" s="1"/>
  <c r="AF63" i="59"/>
  <c r="AD63" i="59"/>
  <c r="AG63" i="59" s="1"/>
  <c r="AB63" i="59"/>
  <c r="AA63" i="59"/>
  <c r="Z63" i="59"/>
  <c r="Y63" i="59"/>
  <c r="X63" i="59"/>
  <c r="W63" i="59"/>
  <c r="V63" i="59"/>
  <c r="U63" i="59"/>
  <c r="T63" i="59"/>
  <c r="S63" i="59"/>
  <c r="R63" i="59"/>
  <c r="M63" i="59"/>
  <c r="AC63" i="59" s="1"/>
  <c r="K63" i="59"/>
  <c r="AG62" i="59"/>
  <c r="AF62" i="59"/>
  <c r="AD62" i="59"/>
  <c r="AB62" i="59"/>
  <c r="Z62" i="59"/>
  <c r="Y62" i="59"/>
  <c r="X62" i="59"/>
  <c r="W62" i="59"/>
  <c r="V62" i="59"/>
  <c r="U62" i="59"/>
  <c r="T62" i="59"/>
  <c r="S62" i="59"/>
  <c r="R62" i="59"/>
  <c r="K62" i="59"/>
  <c r="AF61" i="59"/>
  <c r="AD61" i="59"/>
  <c r="AG61" i="59" s="1"/>
  <c r="AB61" i="59"/>
  <c r="Z61" i="59"/>
  <c r="Y61" i="59"/>
  <c r="X61" i="59"/>
  <c r="W61" i="59"/>
  <c r="V61" i="59"/>
  <c r="U61" i="59"/>
  <c r="T61" i="59"/>
  <c r="S61" i="59"/>
  <c r="R61" i="59"/>
  <c r="K61" i="59"/>
  <c r="M61" i="59" s="1"/>
  <c r="AG60" i="59"/>
  <c r="AF60" i="59"/>
  <c r="AD60" i="59"/>
  <c r="AB60" i="59"/>
  <c r="AA60" i="59"/>
  <c r="Z60" i="59"/>
  <c r="Y60" i="59"/>
  <c r="X60" i="59"/>
  <c r="W60" i="59"/>
  <c r="V60" i="59"/>
  <c r="U60" i="59"/>
  <c r="T60" i="59"/>
  <c r="S60" i="59"/>
  <c r="R60" i="59"/>
  <c r="M60" i="59"/>
  <c r="AC60" i="59" s="1"/>
  <c r="K60" i="59"/>
  <c r="AG59" i="59"/>
  <c r="AF59" i="59"/>
  <c r="AD59" i="59"/>
  <c r="AB59" i="59"/>
  <c r="AA59" i="59"/>
  <c r="Z59" i="59"/>
  <c r="Y59" i="59"/>
  <c r="X59" i="59"/>
  <c r="W59" i="59"/>
  <c r="V59" i="59"/>
  <c r="U59" i="59"/>
  <c r="T59" i="59"/>
  <c r="S59" i="59"/>
  <c r="R59" i="59"/>
  <c r="O59" i="59"/>
  <c r="M59" i="59"/>
  <c r="AC59" i="59" s="1"/>
  <c r="K59" i="59"/>
  <c r="AF58" i="59"/>
  <c r="AD58" i="59"/>
  <c r="AG58" i="59" s="1"/>
  <c r="AB58" i="59"/>
  <c r="Z58" i="59"/>
  <c r="Y58" i="59"/>
  <c r="X58" i="59"/>
  <c r="W58" i="59"/>
  <c r="V58" i="59"/>
  <c r="U58" i="59"/>
  <c r="T58" i="59"/>
  <c r="S58" i="59"/>
  <c r="R58" i="59"/>
  <c r="K58" i="59"/>
  <c r="AA58" i="59" s="1"/>
  <c r="AF57" i="59"/>
  <c r="AD57" i="59"/>
  <c r="AG57" i="59" s="1"/>
  <c r="AB57" i="59"/>
  <c r="Z57" i="59"/>
  <c r="Y57" i="59"/>
  <c r="X57" i="59"/>
  <c r="W57" i="59"/>
  <c r="V57" i="59"/>
  <c r="U57" i="59"/>
  <c r="T57" i="59"/>
  <c r="S57" i="59"/>
  <c r="R57" i="59"/>
  <c r="K57" i="59"/>
  <c r="M57" i="59" s="1"/>
  <c r="O57" i="59" s="1"/>
  <c r="AF56" i="59"/>
  <c r="AD56" i="59"/>
  <c r="AG56" i="59" s="1"/>
  <c r="AB56" i="59"/>
  <c r="AA56" i="59"/>
  <c r="Z56" i="59"/>
  <c r="Y56" i="59"/>
  <c r="X56" i="59"/>
  <c r="W56" i="59"/>
  <c r="V56" i="59"/>
  <c r="U56" i="59"/>
  <c r="T56" i="59"/>
  <c r="S56" i="59"/>
  <c r="R56" i="59"/>
  <c r="K56" i="59"/>
  <c r="M56" i="59" s="1"/>
  <c r="AF55" i="59"/>
  <c r="AD55" i="59"/>
  <c r="AG55" i="59" s="1"/>
  <c r="AB55" i="59"/>
  <c r="AA55" i="59"/>
  <c r="Z55" i="59"/>
  <c r="Y55" i="59"/>
  <c r="X55" i="59"/>
  <c r="W55" i="59"/>
  <c r="V55" i="59"/>
  <c r="U55" i="59"/>
  <c r="T55" i="59"/>
  <c r="S55" i="59"/>
  <c r="R55" i="59"/>
  <c r="M55" i="59"/>
  <c r="AC55" i="59" s="1"/>
  <c r="K55" i="59"/>
  <c r="AG54" i="59"/>
  <c r="AF54" i="59"/>
  <c r="AD54" i="59"/>
  <c r="AB54" i="59"/>
  <c r="Z54" i="59"/>
  <c r="Y54" i="59"/>
  <c r="X54" i="59"/>
  <c r="W54" i="59"/>
  <c r="V54" i="59"/>
  <c r="U54" i="59"/>
  <c r="T54" i="59"/>
  <c r="S54" i="59"/>
  <c r="R54" i="59"/>
  <c r="K54" i="59"/>
  <c r="AF53" i="59"/>
  <c r="AD53" i="59"/>
  <c r="AG53" i="59" s="1"/>
  <c r="AB53" i="59"/>
  <c r="Z53" i="59"/>
  <c r="Y53" i="59"/>
  <c r="X53" i="59"/>
  <c r="W53" i="59"/>
  <c r="V53" i="59"/>
  <c r="U53" i="59"/>
  <c r="T53" i="59"/>
  <c r="S53" i="59"/>
  <c r="R53" i="59"/>
  <c r="K53" i="59"/>
  <c r="M53" i="59" s="1"/>
  <c r="AG52" i="59"/>
  <c r="AF52" i="59"/>
  <c r="AD52" i="59"/>
  <c r="AB52" i="59"/>
  <c r="AA52" i="59"/>
  <c r="Z52" i="59"/>
  <c r="Y52" i="59"/>
  <c r="X52" i="59"/>
  <c r="W52" i="59"/>
  <c r="V52" i="59"/>
  <c r="U52" i="59"/>
  <c r="T52" i="59"/>
  <c r="S52" i="59"/>
  <c r="R52" i="59"/>
  <c r="M52" i="59"/>
  <c r="K52" i="59"/>
  <c r="AG51" i="59"/>
  <c r="AF51" i="59"/>
  <c r="AD51" i="59"/>
  <c r="AB51" i="59"/>
  <c r="AA51" i="59"/>
  <c r="Z51" i="59"/>
  <c r="Y51" i="59"/>
  <c r="X51" i="59"/>
  <c r="W51" i="59"/>
  <c r="V51" i="59"/>
  <c r="U51" i="59"/>
  <c r="T51" i="59"/>
  <c r="S51" i="59"/>
  <c r="R51" i="59"/>
  <c r="O51" i="59"/>
  <c r="M51" i="59"/>
  <c r="AC51" i="59" s="1"/>
  <c r="K51" i="59"/>
  <c r="AF50" i="59"/>
  <c r="AD50" i="59"/>
  <c r="AG50" i="59" s="1"/>
  <c r="AB50" i="59"/>
  <c r="Z50" i="59"/>
  <c r="Y50" i="59"/>
  <c r="X50" i="59"/>
  <c r="W50" i="59"/>
  <c r="V50" i="59"/>
  <c r="U50" i="59"/>
  <c r="T50" i="59"/>
  <c r="S50" i="59"/>
  <c r="R50" i="59"/>
  <c r="K50" i="59"/>
  <c r="AA50" i="59" s="1"/>
  <c r="AJ49" i="59"/>
  <c r="AF49" i="59"/>
  <c r="AD49" i="59"/>
  <c r="AG49" i="59" s="1"/>
  <c r="AB49" i="59"/>
  <c r="Z49" i="59"/>
  <c r="Y49" i="59"/>
  <c r="X49" i="59"/>
  <c r="W49" i="59"/>
  <c r="V49" i="59"/>
  <c r="U49" i="59"/>
  <c r="T49" i="59"/>
  <c r="S49" i="59"/>
  <c r="R49" i="59"/>
  <c r="K49" i="59"/>
  <c r="M49" i="59" s="1"/>
  <c r="O49" i="59" s="1"/>
  <c r="AE49" i="59" s="1"/>
  <c r="AF48" i="59"/>
  <c r="AD48" i="59"/>
  <c r="AG48" i="59" s="1"/>
  <c r="AB48" i="59"/>
  <c r="AA48" i="59"/>
  <c r="Z48" i="59"/>
  <c r="Y48" i="59"/>
  <c r="X48" i="59"/>
  <c r="W48" i="59"/>
  <c r="V48" i="59"/>
  <c r="U48" i="59"/>
  <c r="T48" i="59"/>
  <c r="S48" i="59"/>
  <c r="R48" i="59"/>
  <c r="K48" i="59"/>
  <c r="M48" i="59" s="1"/>
  <c r="AF47" i="59"/>
  <c r="AD47" i="59"/>
  <c r="AG47" i="59" s="1"/>
  <c r="AB47" i="59"/>
  <c r="AA47" i="59"/>
  <c r="Z47" i="59"/>
  <c r="Y47" i="59"/>
  <c r="X47" i="59"/>
  <c r="W47" i="59"/>
  <c r="V47" i="59"/>
  <c r="U47" i="59"/>
  <c r="T47" i="59"/>
  <c r="S47" i="59"/>
  <c r="R47" i="59"/>
  <c r="M47" i="59"/>
  <c r="K47" i="59"/>
  <c r="AG46" i="59"/>
  <c r="AF46" i="59"/>
  <c r="AD46" i="59"/>
  <c r="AB46" i="59"/>
  <c r="Z46" i="59"/>
  <c r="Y46" i="59"/>
  <c r="X46" i="59"/>
  <c r="W46" i="59"/>
  <c r="V46" i="59"/>
  <c r="U46" i="59"/>
  <c r="T46" i="59"/>
  <c r="S46" i="59"/>
  <c r="R46" i="59"/>
  <c r="K46" i="59"/>
  <c r="AF45" i="59"/>
  <c r="AD45" i="59"/>
  <c r="AG45" i="59" s="1"/>
  <c r="AB45" i="59"/>
  <c r="Z45" i="59"/>
  <c r="Y45" i="59"/>
  <c r="X45" i="59"/>
  <c r="W45" i="59"/>
  <c r="V45" i="59"/>
  <c r="U45" i="59"/>
  <c r="T45" i="59"/>
  <c r="S45" i="59"/>
  <c r="R45" i="59"/>
  <c r="K45" i="59"/>
  <c r="M45" i="59" s="1"/>
  <c r="AG44" i="59"/>
  <c r="AF44" i="59"/>
  <c r="AD44" i="59"/>
  <c r="AB44" i="59"/>
  <c r="AA44" i="59"/>
  <c r="Z44" i="59"/>
  <c r="Y44" i="59"/>
  <c r="X44" i="59"/>
  <c r="W44" i="59"/>
  <c r="V44" i="59"/>
  <c r="U44" i="59"/>
  <c r="T44" i="59"/>
  <c r="S44" i="59"/>
  <c r="R44" i="59"/>
  <c r="M44" i="59"/>
  <c r="K44" i="59"/>
  <c r="AG43" i="59"/>
  <c r="AF43" i="59"/>
  <c r="AD43" i="59"/>
  <c r="AB43" i="59"/>
  <c r="AA43" i="59"/>
  <c r="Z43" i="59"/>
  <c r="Y43" i="59"/>
  <c r="X43" i="59"/>
  <c r="W43" i="59"/>
  <c r="V43" i="59"/>
  <c r="U43" i="59"/>
  <c r="T43" i="59"/>
  <c r="S43" i="59"/>
  <c r="R43" i="59"/>
  <c r="O43" i="59"/>
  <c r="M43" i="59"/>
  <c r="AC43" i="59" s="1"/>
  <c r="K43" i="59"/>
  <c r="AF42" i="59"/>
  <c r="AD42" i="59"/>
  <c r="AG42" i="59" s="1"/>
  <c r="AB42" i="59"/>
  <c r="Z42" i="59"/>
  <c r="Y42" i="59"/>
  <c r="X42" i="59"/>
  <c r="W42" i="59"/>
  <c r="V42" i="59"/>
  <c r="U42" i="59"/>
  <c r="T42" i="59"/>
  <c r="S42" i="59"/>
  <c r="R42" i="59"/>
  <c r="K42" i="59"/>
  <c r="AA42" i="59" s="1"/>
  <c r="AJ41" i="59"/>
  <c r="AF41" i="59"/>
  <c r="AD41" i="59"/>
  <c r="AG41" i="59" s="1"/>
  <c r="AI41" i="59" s="1" a="1"/>
  <c r="AI41" i="59" s="1"/>
  <c r="AC41" i="59"/>
  <c r="AB41" i="59"/>
  <c r="Z41" i="59"/>
  <c r="Y41" i="59"/>
  <c r="X41" i="59"/>
  <c r="W41" i="59"/>
  <c r="V41" i="59"/>
  <c r="U41" i="59"/>
  <c r="T41" i="59"/>
  <c r="S41" i="59"/>
  <c r="R41" i="59"/>
  <c r="K41" i="59"/>
  <c r="M41" i="59" s="1"/>
  <c r="O41" i="59" s="1"/>
  <c r="AE41" i="59" s="1"/>
  <c r="AF40" i="59"/>
  <c r="AD40" i="59"/>
  <c r="AG40" i="59" s="1"/>
  <c r="AB40" i="59"/>
  <c r="AA40" i="59"/>
  <c r="Z40" i="59"/>
  <c r="Y40" i="59"/>
  <c r="X40" i="59"/>
  <c r="W40" i="59"/>
  <c r="V40" i="59"/>
  <c r="U40" i="59"/>
  <c r="T40" i="59"/>
  <c r="S40" i="59"/>
  <c r="R40" i="59"/>
  <c r="K40" i="59"/>
  <c r="M40" i="59" s="1"/>
  <c r="AF39" i="59"/>
  <c r="AD39" i="59"/>
  <c r="AG39" i="59" s="1"/>
  <c r="AB39" i="59"/>
  <c r="AA39" i="59"/>
  <c r="Z39" i="59"/>
  <c r="Y39" i="59"/>
  <c r="X39" i="59"/>
  <c r="W39" i="59"/>
  <c r="V39" i="59"/>
  <c r="U39" i="59"/>
  <c r="T39" i="59"/>
  <c r="S39" i="59"/>
  <c r="R39" i="59"/>
  <c r="M39" i="59"/>
  <c r="K39" i="59"/>
  <c r="AG38" i="59"/>
  <c r="AF38" i="59"/>
  <c r="AD38" i="59"/>
  <c r="AB38" i="59"/>
  <c r="Z38" i="59"/>
  <c r="Y38" i="59"/>
  <c r="X38" i="59"/>
  <c r="W38" i="59"/>
  <c r="V38" i="59"/>
  <c r="U38" i="59"/>
  <c r="T38" i="59"/>
  <c r="S38" i="59"/>
  <c r="R38" i="59"/>
  <c r="K38" i="59"/>
  <c r="AF37" i="59"/>
  <c r="AD37" i="59"/>
  <c r="AG37" i="59" s="1"/>
  <c r="AB37" i="59"/>
  <c r="Z37" i="59"/>
  <c r="Y37" i="59"/>
  <c r="X37" i="59"/>
  <c r="W37" i="59"/>
  <c r="V37" i="59"/>
  <c r="U37" i="59"/>
  <c r="T37" i="59"/>
  <c r="S37" i="59"/>
  <c r="R37" i="59"/>
  <c r="K37" i="59"/>
  <c r="M37" i="59" s="1"/>
  <c r="AG36" i="59"/>
  <c r="AF36" i="59"/>
  <c r="AD36" i="59"/>
  <c r="AB36" i="59"/>
  <c r="AA36" i="59"/>
  <c r="Z36" i="59"/>
  <c r="Y36" i="59"/>
  <c r="X36" i="59"/>
  <c r="W36" i="59"/>
  <c r="V36" i="59"/>
  <c r="U36" i="59"/>
  <c r="T36" i="59"/>
  <c r="S36" i="59"/>
  <c r="R36" i="59"/>
  <c r="M36" i="59"/>
  <c r="K36" i="59"/>
  <c r="AG35" i="59"/>
  <c r="AI35" i="59" s="1" a="1"/>
  <c r="AI35" i="59" s="1"/>
  <c r="AF35" i="59"/>
  <c r="AD35" i="59"/>
  <c r="AB35" i="59"/>
  <c r="AA35" i="59"/>
  <c r="Z35" i="59"/>
  <c r="Y35" i="59"/>
  <c r="X35" i="59"/>
  <c r="W35" i="59"/>
  <c r="V35" i="59"/>
  <c r="U35" i="59"/>
  <c r="T35" i="59"/>
  <c r="S35" i="59"/>
  <c r="R35" i="59"/>
  <c r="O35" i="59"/>
  <c r="M35" i="59"/>
  <c r="AC35" i="59" s="1"/>
  <c r="K35" i="59"/>
  <c r="AF34" i="59"/>
  <c r="AD34" i="59"/>
  <c r="AG34" i="59" s="1"/>
  <c r="AB34" i="59"/>
  <c r="Z34" i="59"/>
  <c r="Y34" i="59"/>
  <c r="X34" i="59"/>
  <c r="W34" i="59"/>
  <c r="V34" i="59"/>
  <c r="U34" i="59"/>
  <c r="T34" i="59"/>
  <c r="S34" i="59"/>
  <c r="R34" i="59"/>
  <c r="K34" i="59"/>
  <c r="AA34" i="59" s="1"/>
  <c r="AF33" i="59"/>
  <c r="AD33" i="59"/>
  <c r="AG33" i="59" s="1"/>
  <c r="AJ33" i="59" s="1"/>
  <c r="AC33" i="59"/>
  <c r="AB33" i="59"/>
  <c r="Z33" i="59"/>
  <c r="Y33" i="59"/>
  <c r="X33" i="59"/>
  <c r="W33" i="59"/>
  <c r="V33" i="59"/>
  <c r="U33" i="59"/>
  <c r="T33" i="59"/>
  <c r="S33" i="59"/>
  <c r="R33" i="59"/>
  <c r="K33" i="59"/>
  <c r="M33" i="59" s="1"/>
  <c r="O33" i="59" s="1"/>
  <c r="AE33" i="59" s="1"/>
  <c r="AF32" i="59"/>
  <c r="AD32" i="59"/>
  <c r="AG32" i="59" s="1"/>
  <c r="AB32" i="59"/>
  <c r="AA32" i="59"/>
  <c r="Z32" i="59"/>
  <c r="Y32" i="59"/>
  <c r="X32" i="59"/>
  <c r="W32" i="59"/>
  <c r="V32" i="59"/>
  <c r="U32" i="59"/>
  <c r="T32" i="59"/>
  <c r="S32" i="59"/>
  <c r="R32" i="59"/>
  <c r="K32" i="59"/>
  <c r="M32" i="59" s="1"/>
  <c r="AF31" i="59"/>
  <c r="AD31" i="59"/>
  <c r="AG31" i="59" s="1"/>
  <c r="AB31" i="59"/>
  <c r="AA31" i="59"/>
  <c r="Z31" i="59"/>
  <c r="Y31" i="59"/>
  <c r="X31" i="59"/>
  <c r="W31" i="59"/>
  <c r="V31" i="59"/>
  <c r="U31" i="59"/>
  <c r="T31" i="59"/>
  <c r="S31" i="59"/>
  <c r="R31" i="59"/>
  <c r="M31" i="59"/>
  <c r="K31" i="59"/>
  <c r="AG30" i="59"/>
  <c r="AF30" i="59"/>
  <c r="AD30" i="59"/>
  <c r="AB30" i="59"/>
  <c r="Z30" i="59"/>
  <c r="Y30" i="59"/>
  <c r="X30" i="59"/>
  <c r="W30" i="59"/>
  <c r="V30" i="59"/>
  <c r="U30" i="59"/>
  <c r="T30" i="59"/>
  <c r="S30" i="59"/>
  <c r="R30" i="59"/>
  <c r="K30" i="59"/>
  <c r="AF29" i="59"/>
  <c r="AD29" i="59"/>
  <c r="AG29" i="59" s="1"/>
  <c r="AB29" i="59"/>
  <c r="Z29" i="59"/>
  <c r="Y29" i="59"/>
  <c r="X29" i="59"/>
  <c r="W29" i="59"/>
  <c r="V29" i="59"/>
  <c r="U29" i="59"/>
  <c r="T29" i="59"/>
  <c r="S29" i="59"/>
  <c r="R29" i="59"/>
  <c r="K29" i="59"/>
  <c r="M29" i="59" s="1"/>
  <c r="AG28" i="59"/>
  <c r="AF28" i="59"/>
  <c r="AD28" i="59"/>
  <c r="AB28" i="59"/>
  <c r="AA28" i="59"/>
  <c r="Z28" i="59"/>
  <c r="Y28" i="59"/>
  <c r="X28" i="59"/>
  <c r="W28" i="59"/>
  <c r="V28" i="59"/>
  <c r="U28" i="59"/>
  <c r="T28" i="59"/>
  <c r="S28" i="59"/>
  <c r="R28" i="59"/>
  <c r="M28" i="59"/>
  <c r="K28" i="59"/>
  <c r="AG27" i="59"/>
  <c r="AI27" i="59" s="1" a="1"/>
  <c r="AI27" i="59" s="1"/>
  <c r="AF27" i="59"/>
  <c r="AD27" i="59"/>
  <c r="AB27" i="59"/>
  <c r="AA27" i="59"/>
  <c r="Z27" i="59"/>
  <c r="Y27" i="59"/>
  <c r="X27" i="59"/>
  <c r="W27" i="59"/>
  <c r="V27" i="59"/>
  <c r="U27" i="59"/>
  <c r="T27" i="59"/>
  <c r="S27" i="59"/>
  <c r="R27" i="59"/>
  <c r="O27" i="59"/>
  <c r="M27" i="59"/>
  <c r="AC27" i="59" s="1"/>
  <c r="K27" i="59"/>
  <c r="AF26" i="59"/>
  <c r="AD26" i="59"/>
  <c r="AG26" i="59" s="1"/>
  <c r="AB26" i="59"/>
  <c r="Z26" i="59"/>
  <c r="Y26" i="59"/>
  <c r="X26" i="59"/>
  <c r="W26" i="59"/>
  <c r="V26" i="59"/>
  <c r="U26" i="59"/>
  <c r="T26" i="59"/>
  <c r="S26" i="59"/>
  <c r="R26" i="59"/>
  <c r="K26" i="59"/>
  <c r="AA26" i="59" s="1"/>
  <c r="AJ25" i="59"/>
  <c r="AI25" i="59" a="1"/>
  <c r="AI25" i="59" s="1"/>
  <c r="AF25" i="59"/>
  <c r="AD25" i="59"/>
  <c r="AG25" i="59" s="1"/>
  <c r="AB25" i="59"/>
  <c r="Z25" i="59"/>
  <c r="Y25" i="59"/>
  <c r="X25" i="59"/>
  <c r="W25" i="59"/>
  <c r="V25" i="59"/>
  <c r="U25" i="59"/>
  <c r="T25" i="59"/>
  <c r="S25" i="59"/>
  <c r="R25" i="59"/>
  <c r="K25" i="59"/>
  <c r="M25" i="59" s="1"/>
  <c r="O25" i="59" s="1"/>
  <c r="AE25" i="59" s="1"/>
  <c r="AF24" i="59"/>
  <c r="AD24" i="59"/>
  <c r="AG24" i="59" s="1"/>
  <c r="AB24" i="59"/>
  <c r="AA24" i="59"/>
  <c r="Z24" i="59"/>
  <c r="Y24" i="59"/>
  <c r="X24" i="59"/>
  <c r="W24" i="59"/>
  <c r="V24" i="59"/>
  <c r="U24" i="59"/>
  <c r="T24" i="59"/>
  <c r="S24" i="59"/>
  <c r="R24" i="59"/>
  <c r="K24" i="59"/>
  <c r="M24" i="59" s="1"/>
  <c r="AF23" i="59"/>
  <c r="AD23" i="59"/>
  <c r="AG23" i="59" s="1"/>
  <c r="AB23" i="59"/>
  <c r="AA23" i="59"/>
  <c r="Z23" i="59"/>
  <c r="Y23" i="59"/>
  <c r="X23" i="59"/>
  <c r="W23" i="59"/>
  <c r="V23" i="59"/>
  <c r="U23" i="59"/>
  <c r="T23" i="59"/>
  <c r="S23" i="59"/>
  <c r="R23" i="59"/>
  <c r="M23" i="59"/>
  <c r="K23" i="59"/>
  <c r="AG22" i="59"/>
  <c r="AF22" i="59"/>
  <c r="AD22" i="59"/>
  <c r="AB22" i="59"/>
  <c r="Z22" i="59"/>
  <c r="Y22" i="59"/>
  <c r="X22" i="59"/>
  <c r="W22" i="59"/>
  <c r="V22" i="59"/>
  <c r="U22" i="59"/>
  <c r="T22" i="59"/>
  <c r="S22" i="59"/>
  <c r="R22" i="59"/>
  <c r="K22" i="59"/>
  <c r="AF21" i="59"/>
  <c r="AD21" i="59"/>
  <c r="AG21" i="59" s="1"/>
  <c r="AB21" i="59"/>
  <c r="Z21" i="59"/>
  <c r="Y21" i="59"/>
  <c r="X21" i="59"/>
  <c r="W21" i="59"/>
  <c r="V21" i="59"/>
  <c r="U21" i="59"/>
  <c r="T21" i="59"/>
  <c r="S21" i="59"/>
  <c r="R21" i="59"/>
  <c r="K21" i="59"/>
  <c r="M21" i="59" s="1"/>
  <c r="AG20" i="59"/>
  <c r="AF20" i="59"/>
  <c r="AD20" i="59"/>
  <c r="AB20" i="59"/>
  <c r="AA20" i="59"/>
  <c r="Z20" i="59"/>
  <c r="Y20" i="59"/>
  <c r="X20" i="59"/>
  <c r="W20" i="59"/>
  <c r="V20" i="59"/>
  <c r="U20" i="59"/>
  <c r="T20" i="59"/>
  <c r="S20" i="59"/>
  <c r="R20" i="59"/>
  <c r="M20" i="59"/>
  <c r="K20" i="59"/>
  <c r="AG19" i="59"/>
  <c r="AF19" i="59"/>
  <c r="AD19" i="59"/>
  <c r="AB19" i="59"/>
  <c r="AA19" i="59"/>
  <c r="Z19" i="59"/>
  <c r="Y19" i="59"/>
  <c r="X19" i="59"/>
  <c r="W19" i="59"/>
  <c r="V19" i="59"/>
  <c r="U19" i="59"/>
  <c r="T19" i="59"/>
  <c r="S19" i="59"/>
  <c r="R19" i="59"/>
  <c r="O19" i="59"/>
  <c r="M19" i="59"/>
  <c r="AC19" i="59" s="1"/>
  <c r="K19" i="59"/>
  <c r="AF18" i="59"/>
  <c r="AD18" i="59"/>
  <c r="AG18" i="59" s="1"/>
  <c r="AB18" i="59"/>
  <c r="Z18" i="59"/>
  <c r="Y18" i="59"/>
  <c r="X18" i="59"/>
  <c r="W18" i="59"/>
  <c r="V18" i="59"/>
  <c r="U18" i="59"/>
  <c r="T18" i="59"/>
  <c r="S18" i="59"/>
  <c r="R18" i="59"/>
  <c r="K18" i="59"/>
  <c r="AA18" i="59" s="1"/>
  <c r="AJ17" i="59"/>
  <c r="AF17" i="59"/>
  <c r="AD17" i="59"/>
  <c r="AG17" i="59" s="1"/>
  <c r="AB17" i="59"/>
  <c r="Z17" i="59"/>
  <c r="Y17" i="59"/>
  <c r="X17" i="59"/>
  <c r="W17" i="59"/>
  <c r="V17" i="59"/>
  <c r="U17" i="59"/>
  <c r="T17" i="59"/>
  <c r="S17" i="59"/>
  <c r="R17" i="59"/>
  <c r="K17" i="59"/>
  <c r="M17" i="59" s="1"/>
  <c r="O17" i="59" s="1"/>
  <c r="AE17" i="59" s="1"/>
  <c r="AF16" i="59"/>
  <c r="AD16" i="59"/>
  <c r="AG16" i="59" s="1"/>
  <c r="AB16" i="59"/>
  <c r="AA16" i="59"/>
  <c r="Z16" i="59"/>
  <c r="Y16" i="59"/>
  <c r="X16" i="59"/>
  <c r="W16" i="59"/>
  <c r="V16" i="59"/>
  <c r="U16" i="59"/>
  <c r="T16" i="59"/>
  <c r="S16" i="59"/>
  <c r="R16" i="59"/>
  <c r="K16" i="59"/>
  <c r="M16" i="59" s="1"/>
  <c r="AF15" i="59"/>
  <c r="AD15" i="59"/>
  <c r="AG15" i="59" s="1"/>
  <c r="AB15" i="59"/>
  <c r="AA15" i="59"/>
  <c r="Z15" i="59"/>
  <c r="Y15" i="59"/>
  <c r="X15" i="59"/>
  <c r="W15" i="59"/>
  <c r="V15" i="59"/>
  <c r="U15" i="59"/>
  <c r="T15" i="59"/>
  <c r="S15" i="59"/>
  <c r="R15" i="59"/>
  <c r="M15" i="59"/>
  <c r="K15" i="59"/>
  <c r="AG14" i="59"/>
  <c r="AF14" i="59"/>
  <c r="AD14" i="59"/>
  <c r="AB14" i="59"/>
  <c r="Z14" i="59"/>
  <c r="Y14" i="59"/>
  <c r="X14" i="59"/>
  <c r="W14" i="59"/>
  <c r="V14" i="59"/>
  <c r="U14" i="59"/>
  <c r="T14" i="59"/>
  <c r="S14" i="59"/>
  <c r="R14" i="59"/>
  <c r="K14" i="59"/>
  <c r="AF13" i="59"/>
  <c r="AD13" i="59"/>
  <c r="AG13" i="59" s="1"/>
  <c r="AB13" i="59"/>
  <c r="Z13" i="59"/>
  <c r="Y13" i="59"/>
  <c r="X13" i="59"/>
  <c r="W13" i="59"/>
  <c r="V13" i="59"/>
  <c r="U13" i="59"/>
  <c r="T13" i="59"/>
  <c r="S13" i="59"/>
  <c r="R13" i="59"/>
  <c r="K13" i="59"/>
  <c r="M13" i="59" s="1"/>
  <c r="AF12" i="59"/>
  <c r="AD12" i="59"/>
  <c r="AG12" i="59" s="1"/>
  <c r="AB12" i="59"/>
  <c r="AA12" i="59"/>
  <c r="Z12" i="59"/>
  <c r="Y12" i="59"/>
  <c r="X12" i="59"/>
  <c r="W12" i="59"/>
  <c r="V12" i="59"/>
  <c r="U12" i="59"/>
  <c r="T12" i="59"/>
  <c r="S12" i="59"/>
  <c r="R12" i="59"/>
  <c r="M12" i="59"/>
  <c r="K12" i="59"/>
  <c r="AG11" i="59"/>
  <c r="AF11" i="59"/>
  <c r="AD11" i="59"/>
  <c r="AB11" i="59"/>
  <c r="AA11" i="59"/>
  <c r="Z11" i="59"/>
  <c r="Y11" i="59"/>
  <c r="X11" i="59"/>
  <c r="W11" i="59"/>
  <c r="V11" i="59"/>
  <c r="U11" i="59"/>
  <c r="T11" i="59"/>
  <c r="S11" i="59"/>
  <c r="R11" i="59"/>
  <c r="O11" i="59"/>
  <c r="M11" i="59"/>
  <c r="AC11" i="59" s="1"/>
  <c r="K11" i="59"/>
  <c r="AF10" i="59"/>
  <c r="AD10" i="59"/>
  <c r="AG10" i="59" s="1"/>
  <c r="AB10" i="59"/>
  <c r="Z10" i="59"/>
  <c r="Y10" i="59"/>
  <c r="X10" i="59"/>
  <c r="W10" i="59"/>
  <c r="V10" i="59"/>
  <c r="U10" i="59"/>
  <c r="T10" i="59"/>
  <c r="S10" i="59"/>
  <c r="R10" i="59"/>
  <c r="K10" i="59"/>
  <c r="AA10" i="59" s="1"/>
  <c r="AF9" i="59"/>
  <c r="AD9" i="59"/>
  <c r="AG9" i="59" s="1"/>
  <c r="AB9" i="59"/>
  <c r="Z9" i="59"/>
  <c r="Y9" i="59"/>
  <c r="X9" i="59"/>
  <c r="W9" i="59"/>
  <c r="V9" i="59"/>
  <c r="U9" i="59"/>
  <c r="T9" i="59"/>
  <c r="S9" i="59"/>
  <c r="R9" i="59"/>
  <c r="K9" i="59"/>
  <c r="AF8" i="59"/>
  <c r="AD8" i="59"/>
  <c r="AG8" i="59" s="1"/>
  <c r="AB8" i="59"/>
  <c r="AA8" i="59"/>
  <c r="Z8" i="59"/>
  <c r="Y8" i="59"/>
  <c r="X8" i="59"/>
  <c r="W8" i="59"/>
  <c r="V8" i="59"/>
  <c r="U8" i="59"/>
  <c r="T8" i="59"/>
  <c r="S8" i="59"/>
  <c r="R8" i="59"/>
  <c r="K8" i="59"/>
  <c r="M8" i="59" s="1"/>
  <c r="AF7" i="59"/>
  <c r="AD7" i="59"/>
  <c r="AG7" i="59" s="1"/>
  <c r="AB7" i="59"/>
  <c r="AA7" i="59"/>
  <c r="Z7" i="59"/>
  <c r="Y7" i="59"/>
  <c r="X7" i="59"/>
  <c r="W7" i="59"/>
  <c r="V7" i="59"/>
  <c r="U7" i="59"/>
  <c r="T7" i="59"/>
  <c r="S7" i="59"/>
  <c r="R7" i="59"/>
  <c r="M7" i="59"/>
  <c r="K7" i="59"/>
  <c r="AG6" i="59"/>
  <c r="AF6" i="59"/>
  <c r="AD6" i="59"/>
  <c r="AB6" i="59"/>
  <c r="Z6" i="59"/>
  <c r="Y6" i="59"/>
  <c r="X6" i="59"/>
  <c r="W6" i="59"/>
  <c r="V6" i="59"/>
  <c r="U6" i="59"/>
  <c r="T6" i="59"/>
  <c r="S6" i="59"/>
  <c r="R6" i="59"/>
  <c r="K6" i="59"/>
  <c r="AF5" i="59"/>
  <c r="AD5" i="59"/>
  <c r="AG5" i="59" s="1"/>
  <c r="AB5" i="59"/>
  <c r="Z5" i="59"/>
  <c r="Y5" i="59"/>
  <c r="X5" i="59"/>
  <c r="W5" i="59"/>
  <c r="V5" i="59"/>
  <c r="U5" i="59"/>
  <c r="T5" i="59"/>
  <c r="S5" i="59"/>
  <c r="R5" i="59"/>
  <c r="K5" i="59"/>
  <c r="M5" i="59" s="1"/>
  <c r="K4" i="59"/>
  <c r="M4" i="59" s="1"/>
  <c r="O4" i="59" s="1"/>
  <c r="H6" i="46" l="1"/>
  <c r="J6" i="46"/>
  <c r="O6" i="46" s="1"/>
  <c r="M6" i="59"/>
  <c r="AA6" i="59"/>
  <c r="AC7" i="59"/>
  <c r="O7" i="59"/>
  <c r="M46" i="59"/>
  <c r="AA46" i="59"/>
  <c r="O29" i="59"/>
  <c r="AC29" i="59"/>
  <c r="O64" i="59"/>
  <c r="AC64" i="59"/>
  <c r="M86" i="59"/>
  <c r="AA86" i="59"/>
  <c r="O96" i="59"/>
  <c r="AC96" i="59"/>
  <c r="O104" i="59"/>
  <c r="AC104" i="59"/>
  <c r="AC52" i="59"/>
  <c r="O52" i="59"/>
  <c r="AJ27" i="59"/>
  <c r="AE27" i="59"/>
  <c r="O48" i="59"/>
  <c r="AC48" i="59"/>
  <c r="AJ75" i="59"/>
  <c r="AE75" i="59"/>
  <c r="O5" i="59"/>
  <c r="AC5" i="59"/>
  <c r="AC17" i="59"/>
  <c r="O24" i="59"/>
  <c r="AC24" i="59"/>
  <c r="AI43" i="59" a="1"/>
  <c r="AI43" i="59" s="1"/>
  <c r="AC47" i="59"/>
  <c r="O47" i="59"/>
  <c r="M62" i="59"/>
  <c r="AA62" i="59"/>
  <c r="AC81" i="59"/>
  <c r="M22" i="59"/>
  <c r="AA22" i="59"/>
  <c r="AE73" i="59"/>
  <c r="AJ73" i="59"/>
  <c r="AI81" i="59" a="1"/>
  <c r="AI81" i="59" s="1"/>
  <c r="O85" i="59"/>
  <c r="AC85" i="59"/>
  <c r="AI16" i="59" a="1"/>
  <c r="AI16" i="59" s="1"/>
  <c r="AI19" i="59" a="1"/>
  <c r="AI19" i="59" s="1"/>
  <c r="AC23" i="59"/>
  <c r="O23" i="59"/>
  <c r="AI23" i="59" s="1" a="1"/>
  <c r="AI23" i="59" s="1"/>
  <c r="AJ43" i="59"/>
  <c r="AE43" i="59"/>
  <c r="AC44" i="59"/>
  <c r="O44" i="59"/>
  <c r="O45" i="59"/>
  <c r="AC45" i="59"/>
  <c r="AC57" i="59"/>
  <c r="AI59" i="59" a="1"/>
  <c r="AI59" i="59" s="1"/>
  <c r="O72" i="59"/>
  <c r="AI72" i="59" s="1" a="1"/>
  <c r="AI72" i="59" s="1"/>
  <c r="AC72" i="59"/>
  <c r="AI80" i="59" a="1"/>
  <c r="AI80" i="59" s="1"/>
  <c r="AJ83" i="59"/>
  <c r="AE83" i="59"/>
  <c r="M94" i="59"/>
  <c r="AA94" i="59"/>
  <c r="AC31" i="59"/>
  <c r="O31" i="59"/>
  <c r="AI17" i="59" a="1"/>
  <c r="AI17" i="59" s="1"/>
  <c r="AI57" i="59" a="1"/>
  <c r="AI57" i="59" s="1"/>
  <c r="O61" i="59"/>
  <c r="AC61" i="59"/>
  <c r="AI56" i="59" a="1"/>
  <c r="AI56" i="59" s="1"/>
  <c r="AJ59" i="59"/>
  <c r="AE59" i="59"/>
  <c r="AI69" i="59" a="1"/>
  <c r="AI69" i="59" s="1"/>
  <c r="AI79" i="59" a="1"/>
  <c r="AI79" i="59" s="1"/>
  <c r="AJ51" i="59"/>
  <c r="AE51" i="59"/>
  <c r="AI104" i="59" a="1"/>
  <c r="AI104" i="59" s="1"/>
  <c r="M38" i="59"/>
  <c r="AA38" i="59"/>
  <c r="AE81" i="59"/>
  <c r="AJ81" i="59"/>
  <c r="O93" i="59"/>
  <c r="AC93" i="59"/>
  <c r="O102" i="59"/>
  <c r="AC102" i="59"/>
  <c r="AI24" i="59" a="1"/>
  <c r="AI24" i="59" s="1"/>
  <c r="AI61" i="59" a="1"/>
  <c r="AI61" i="59" s="1"/>
  <c r="AC39" i="59"/>
  <c r="O39" i="59"/>
  <c r="M70" i="59"/>
  <c r="AA70" i="59"/>
  <c r="O80" i="59"/>
  <c r="AC80" i="59"/>
  <c r="AI88" i="59" a="1"/>
  <c r="AI88" i="59" s="1"/>
  <c r="AJ91" i="59"/>
  <c r="AE91" i="59"/>
  <c r="O8" i="59"/>
  <c r="AC8" i="59"/>
  <c r="O21" i="59"/>
  <c r="AI21" i="59" s="1" a="1"/>
  <c r="AI21" i="59" s="1"/>
  <c r="AC21" i="59"/>
  <c r="O16" i="59"/>
  <c r="AC16" i="59"/>
  <c r="M14" i="59"/>
  <c r="AA14" i="59"/>
  <c r="AI33" i="59" a="1"/>
  <c r="AI33" i="59" s="1"/>
  <c r="AC15" i="59"/>
  <c r="O15" i="59"/>
  <c r="AI31" i="59" a="1"/>
  <c r="AI31" i="59" s="1"/>
  <c r="AJ35" i="59"/>
  <c r="AE35" i="59"/>
  <c r="AC36" i="59"/>
  <c r="O36" i="59"/>
  <c r="O37" i="59"/>
  <c r="AI37" i="59" s="1" a="1"/>
  <c r="AI37" i="59" s="1"/>
  <c r="AC37" i="59"/>
  <c r="AC49" i="59"/>
  <c r="O56" i="59"/>
  <c r="AC56" i="59"/>
  <c r="AC65" i="59"/>
  <c r="AI67" i="59" a="1"/>
  <c r="AI67" i="59" s="1"/>
  <c r="O101" i="59"/>
  <c r="AC101" i="59"/>
  <c r="M9" i="59"/>
  <c r="AA9" i="59"/>
  <c r="O53" i="59"/>
  <c r="AI53" i="59" s="1" a="1"/>
  <c r="AI53" i="59" s="1"/>
  <c r="AC53" i="59"/>
  <c r="AC28" i="59"/>
  <c r="O28" i="59"/>
  <c r="AJ19" i="59"/>
  <c r="AE19" i="59"/>
  <c r="AC20" i="59"/>
  <c r="O20" i="59"/>
  <c r="O40" i="59"/>
  <c r="AI40" i="59" s="1" a="1"/>
  <c r="AI40" i="59" s="1"/>
  <c r="AC40" i="59"/>
  <c r="AE57" i="59"/>
  <c r="AJ57" i="59"/>
  <c r="AI8" i="59" a="1"/>
  <c r="AI8" i="59" s="1"/>
  <c r="AI11" i="59" a="1"/>
  <c r="AI11" i="59" s="1"/>
  <c r="AI29" i="59" a="1"/>
  <c r="AI29" i="59" s="1"/>
  <c r="M54" i="59"/>
  <c r="AA54" i="59"/>
  <c r="AI65" i="59" a="1"/>
  <c r="AI65" i="59" s="1"/>
  <c r="O69" i="59"/>
  <c r="AC69" i="59"/>
  <c r="AE89" i="59"/>
  <c r="AJ89" i="59"/>
  <c r="O32" i="59"/>
  <c r="AC32" i="59"/>
  <c r="AI48" i="59" a="1"/>
  <c r="AI48" i="59" s="1"/>
  <c r="AI51" i="59" a="1"/>
  <c r="AI51" i="59" s="1"/>
  <c r="AI64" i="59" a="1"/>
  <c r="AI64" i="59" s="1"/>
  <c r="AJ67" i="59"/>
  <c r="AE67" i="59"/>
  <c r="M78" i="59"/>
  <c r="AA78" i="59"/>
  <c r="O88" i="59"/>
  <c r="AC88" i="59"/>
  <c r="AI96" i="59" a="1"/>
  <c r="AI96" i="59" s="1"/>
  <c r="O13" i="59"/>
  <c r="AC13" i="59"/>
  <c r="AC25" i="59"/>
  <c r="AG105" i="59"/>
  <c r="AI5" i="59" a="1"/>
  <c r="AI5" i="59" s="1"/>
  <c r="AI7" i="59" a="1"/>
  <c r="AI7" i="59" s="1"/>
  <c r="AJ11" i="59"/>
  <c r="AE11" i="59"/>
  <c r="AC12" i="59"/>
  <c r="O12" i="59"/>
  <c r="M30" i="59"/>
  <c r="AA30" i="59"/>
  <c r="AI49" i="59" a="1"/>
  <c r="AI49" i="59" s="1"/>
  <c r="AI45" i="59" a="1"/>
  <c r="AI45" i="59" s="1"/>
  <c r="AE65" i="59"/>
  <c r="AJ65" i="59"/>
  <c r="O77" i="59"/>
  <c r="AI77" i="59" s="1" a="1"/>
  <c r="AI77" i="59" s="1"/>
  <c r="AC77" i="59"/>
  <c r="O97" i="59"/>
  <c r="AC97" i="59"/>
  <c r="AA5" i="59"/>
  <c r="AA13" i="59"/>
  <c r="AA21" i="59"/>
  <c r="AA29" i="59"/>
  <c r="AA37" i="59"/>
  <c r="AA45" i="59"/>
  <c r="AA53" i="59"/>
  <c r="O60" i="59"/>
  <c r="AA61" i="59"/>
  <c r="O68" i="59"/>
  <c r="AA69" i="59"/>
  <c r="O76" i="59"/>
  <c r="AA77" i="59"/>
  <c r="O84" i="59"/>
  <c r="AA85" i="59"/>
  <c r="O92" i="59"/>
  <c r="AA93" i="59"/>
  <c r="O100" i="59"/>
  <c r="AA101" i="59"/>
  <c r="O55" i="59"/>
  <c r="AI55" i="59" s="1" a="1"/>
  <c r="AI55" i="59" s="1"/>
  <c r="O63" i="59"/>
  <c r="AI63" i="59" s="1" a="1"/>
  <c r="AI63" i="59" s="1"/>
  <c r="O71" i="59"/>
  <c r="O79" i="59"/>
  <c r="O87" i="59"/>
  <c r="AI87" i="59" s="1" a="1"/>
  <c r="AI87" i="59" s="1"/>
  <c r="O95" i="59"/>
  <c r="O103" i="59"/>
  <c r="M10" i="59"/>
  <c r="M18" i="59"/>
  <c r="M26" i="59"/>
  <c r="M34" i="59"/>
  <c r="M42" i="59"/>
  <c r="M50" i="59"/>
  <c r="M58" i="59"/>
  <c r="M66" i="59"/>
  <c r="M74" i="59"/>
  <c r="M82" i="59"/>
  <c r="M90" i="59"/>
  <c r="M98" i="59"/>
  <c r="AA102" i="59"/>
  <c r="AA17" i="59"/>
  <c r="AA25" i="59"/>
  <c r="AA33" i="59"/>
  <c r="AA41" i="59"/>
  <c r="AA49" i="59"/>
  <c r="AA57" i="59"/>
  <c r="AA65" i="59"/>
  <c r="AA73" i="59"/>
  <c r="AA81" i="59"/>
  <c r="AA89" i="59"/>
  <c r="AA97" i="59"/>
  <c r="AE99" i="59"/>
  <c r="AJ47" i="59" l="1"/>
  <c r="AE47" i="59"/>
  <c r="O86" i="59"/>
  <c r="AC86" i="59"/>
  <c r="O50" i="59"/>
  <c r="AC50" i="59"/>
  <c r="AE92" i="59"/>
  <c r="AI92" i="59" a="1"/>
  <c r="AI92" i="59" s="1"/>
  <c r="AJ92" i="59"/>
  <c r="AJ48" i="59"/>
  <c r="AE48" i="59"/>
  <c r="AE84" i="59"/>
  <c r="AI84" i="59" a="1"/>
  <c r="AI84" i="59" s="1"/>
  <c r="AJ84" i="59"/>
  <c r="AE102" i="59"/>
  <c r="AJ102" i="59"/>
  <c r="AJ64" i="59"/>
  <c r="AE64" i="59"/>
  <c r="AJ53" i="59"/>
  <c r="AE53" i="59"/>
  <c r="AE97" i="59"/>
  <c r="AJ97" i="59"/>
  <c r="AJ85" i="59"/>
  <c r="AE85" i="59"/>
  <c r="AI97" i="59" a="1"/>
  <c r="AI97" i="59" s="1"/>
  <c r="AJ24" i="59"/>
  <c r="AE24" i="59"/>
  <c r="AI85" i="59" a="1"/>
  <c r="AI85" i="59" s="1"/>
  <c r="AJ29" i="59"/>
  <c r="AE29" i="59"/>
  <c r="AJ93" i="59"/>
  <c r="AE93" i="59"/>
  <c r="AE52" i="59"/>
  <c r="AJ52" i="59"/>
  <c r="AI52" i="59" a="1"/>
  <c r="AI52" i="59" s="1"/>
  <c r="AJ15" i="59"/>
  <c r="AE15" i="59"/>
  <c r="AJ103" i="59"/>
  <c r="AE103" i="59"/>
  <c r="AE68" i="59"/>
  <c r="AI68" i="59" a="1"/>
  <c r="AI68" i="59" s="1"/>
  <c r="AJ68" i="59"/>
  <c r="AJ61" i="59"/>
  <c r="AE61" i="59"/>
  <c r="AE36" i="59"/>
  <c r="AJ36" i="59"/>
  <c r="AI36" i="59" a="1"/>
  <c r="AI36" i="59" s="1"/>
  <c r="O42" i="59"/>
  <c r="AC42" i="59"/>
  <c r="AJ77" i="59"/>
  <c r="AE77" i="59"/>
  <c r="AJ13" i="59"/>
  <c r="AE13" i="59"/>
  <c r="AI13" i="59" a="1"/>
  <c r="AI13" i="59" s="1"/>
  <c r="AJ95" i="59"/>
  <c r="AE95" i="59"/>
  <c r="AI15" i="59" a="1"/>
  <c r="AI15" i="59" s="1"/>
  <c r="AJ40" i="59"/>
  <c r="AE40" i="59"/>
  <c r="AJ80" i="59"/>
  <c r="AE80" i="59"/>
  <c r="O46" i="59"/>
  <c r="AC46" i="59"/>
  <c r="O34" i="59"/>
  <c r="AC34" i="59"/>
  <c r="AE20" i="59"/>
  <c r="AJ20" i="59"/>
  <c r="AI20" i="59" a="1"/>
  <c r="AI20" i="59" s="1"/>
  <c r="AJ45" i="59"/>
  <c r="AE45" i="59"/>
  <c r="O105" i="59"/>
  <c r="AJ5" i="59"/>
  <c r="AJ105" i="59" s="1"/>
  <c r="AE5" i="59"/>
  <c r="AJ104" i="59"/>
  <c r="AE104" i="59"/>
  <c r="AJ7" i="59"/>
  <c r="AE7" i="59"/>
  <c r="O58" i="59"/>
  <c r="AC58" i="59"/>
  <c r="O26" i="59"/>
  <c r="AC26" i="59"/>
  <c r="AJ101" i="59"/>
  <c r="AE101" i="59"/>
  <c r="AJ32" i="59"/>
  <c r="AE32" i="59"/>
  <c r="AI101" i="59" a="1"/>
  <c r="AI101" i="59" s="1"/>
  <c r="AJ87" i="59"/>
  <c r="AE87" i="59"/>
  <c r="AJ79" i="59"/>
  <c r="AE79" i="59"/>
  <c r="O14" i="59"/>
  <c r="AC14" i="59"/>
  <c r="O70" i="59"/>
  <c r="AC70" i="59"/>
  <c r="AE44" i="59"/>
  <c r="AJ44" i="59"/>
  <c r="AI44" i="59" a="1"/>
  <c r="AI44" i="59" s="1"/>
  <c r="O22" i="59"/>
  <c r="AC22" i="59"/>
  <c r="AI102" i="59" a="1"/>
  <c r="AI102" i="59" s="1"/>
  <c r="AE76" i="59"/>
  <c r="AI76" i="59" a="1"/>
  <c r="AI76" i="59" s="1"/>
  <c r="AJ76" i="59"/>
  <c r="AJ72" i="59"/>
  <c r="AE72" i="59"/>
  <c r="O10" i="59"/>
  <c r="AC10" i="59"/>
  <c r="AE60" i="59"/>
  <c r="AI60" i="59" a="1"/>
  <c r="AI60" i="59" s="1"/>
  <c r="AJ60" i="59"/>
  <c r="AJ71" i="59"/>
  <c r="AE71" i="59"/>
  <c r="AI103" i="59" a="1"/>
  <c r="AI103" i="59" s="1"/>
  <c r="AI93" i="59" a="1"/>
  <c r="AI93" i="59" s="1"/>
  <c r="AJ21" i="59"/>
  <c r="AE21" i="59"/>
  <c r="O9" i="59"/>
  <c r="AC9" i="59"/>
  <c r="O18" i="59"/>
  <c r="AC18" i="59"/>
  <c r="AI32" i="59" a="1"/>
  <c r="AI32" i="59" s="1"/>
  <c r="O98" i="59"/>
  <c r="AC98" i="59"/>
  <c r="AJ88" i="59"/>
  <c r="AE88" i="59"/>
  <c r="AJ69" i="59"/>
  <c r="AE69" i="59"/>
  <c r="AJ56" i="59"/>
  <c r="AE56" i="59"/>
  <c r="O38" i="59"/>
  <c r="AC38" i="59"/>
  <c r="O90" i="59"/>
  <c r="AC90" i="59"/>
  <c r="AJ63" i="59"/>
  <c r="AE63" i="59"/>
  <c r="O30" i="59"/>
  <c r="AC30" i="59"/>
  <c r="AJ31" i="59"/>
  <c r="AE31" i="59"/>
  <c r="AI71" i="59" a="1"/>
  <c r="AI71" i="59" s="1"/>
  <c r="AC6" i="59"/>
  <c r="O6" i="59"/>
  <c r="AJ8" i="59"/>
  <c r="AE8" i="59"/>
  <c r="O82" i="59"/>
  <c r="AC82" i="59"/>
  <c r="AJ55" i="59"/>
  <c r="AE55" i="59"/>
  <c r="O78" i="59"/>
  <c r="AC78" i="59"/>
  <c r="AE28" i="59"/>
  <c r="AJ28" i="59"/>
  <c r="AI28" i="59" a="1"/>
  <c r="AI28" i="59" s="1"/>
  <c r="AJ16" i="59"/>
  <c r="AE16" i="59"/>
  <c r="AJ39" i="59"/>
  <c r="AE39" i="59"/>
  <c r="AI95" i="59" a="1"/>
  <c r="AI95" i="59" s="1"/>
  <c r="AE12" i="59"/>
  <c r="AJ12" i="59"/>
  <c r="O74" i="59"/>
  <c r="AC74" i="59"/>
  <c r="O54" i="59"/>
  <c r="AC54" i="59"/>
  <c r="AI39" i="59" a="1"/>
  <c r="AI39" i="59" s="1"/>
  <c r="O62" i="59"/>
  <c r="AC62" i="59"/>
  <c r="AJ96" i="59"/>
  <c r="AE96" i="59"/>
  <c r="AI47" i="59" a="1"/>
  <c r="AI47" i="59" s="1"/>
  <c r="O66" i="59"/>
  <c r="AC66" i="59"/>
  <c r="AE100" i="59"/>
  <c r="AI100" i="59" a="1"/>
  <c r="AI100" i="59" s="1"/>
  <c r="AJ100" i="59"/>
  <c r="AJ37" i="59"/>
  <c r="AE37" i="59"/>
  <c r="O94" i="59"/>
  <c r="AC94" i="59"/>
  <c r="AJ23" i="59"/>
  <c r="AE23" i="59"/>
  <c r="AI12" i="59" a="1"/>
  <c r="AI12" i="59" s="1"/>
  <c r="AJ26" i="59" l="1"/>
  <c r="AE26" i="59"/>
  <c r="AI26" i="59" a="1"/>
  <c r="AI26" i="59" s="1"/>
  <c r="AJ34" i="59"/>
  <c r="AE34" i="59"/>
  <c r="AI34" i="59" a="1"/>
  <c r="AI34" i="59" s="1"/>
  <c r="AJ42" i="59"/>
  <c r="AE42" i="59"/>
  <c r="AI42" i="59" a="1"/>
  <c r="AI42" i="59" s="1"/>
  <c r="AJ70" i="59"/>
  <c r="AE70" i="59"/>
  <c r="AI70" i="59" a="1"/>
  <c r="AI70" i="59" s="1"/>
  <c r="AJ66" i="59"/>
  <c r="AE66" i="59"/>
  <c r="AI66" i="59" a="1"/>
  <c r="AI66" i="59" s="1"/>
  <c r="AJ30" i="59"/>
  <c r="AE30" i="59"/>
  <c r="AI30" i="59" a="1"/>
  <c r="AI30" i="59" s="1"/>
  <c r="AE6" i="59"/>
  <c r="AJ6" i="59"/>
  <c r="AI6" i="59" a="1"/>
  <c r="AI6" i="59" s="1"/>
  <c r="AJ98" i="59"/>
  <c r="AE98" i="59"/>
  <c r="AI98" i="59" a="1"/>
  <c r="AI98" i="59" s="1"/>
  <c r="AJ78" i="59"/>
  <c r="AE78" i="59"/>
  <c r="AI78" i="59" a="1"/>
  <c r="AI78" i="59" s="1"/>
  <c r="AE9" i="59"/>
  <c r="AJ9" i="59"/>
  <c r="AI9" i="59" a="1"/>
  <c r="AI9" i="59" s="1"/>
  <c r="AJ50" i="59"/>
  <c r="AE50" i="59"/>
  <c r="AI50" i="59" a="1"/>
  <c r="AI50" i="59" s="1"/>
  <c r="AE46" i="59"/>
  <c r="AJ46" i="59"/>
  <c r="AI46" i="59" a="1"/>
  <c r="AI46" i="59" s="1"/>
  <c r="AJ14" i="59"/>
  <c r="AE14" i="59"/>
  <c r="AI14" i="59" a="1"/>
  <c r="AI14" i="59" s="1"/>
  <c r="AJ18" i="59"/>
  <c r="AE18" i="59"/>
  <c r="AI18" i="59" a="1"/>
  <c r="AI18" i="59" s="1"/>
  <c r="AJ58" i="59"/>
  <c r="AE58" i="59"/>
  <c r="AI58" i="59" a="1"/>
  <c r="AI58" i="59" s="1"/>
  <c r="AJ10" i="59"/>
  <c r="AE10" i="59"/>
  <c r="AI10" i="59" a="1"/>
  <c r="AI10" i="59" s="1"/>
  <c r="AJ62" i="59"/>
  <c r="AE62" i="59"/>
  <c r="AI62" i="59" a="1"/>
  <c r="AI62" i="59" s="1"/>
  <c r="AJ90" i="59"/>
  <c r="AE90" i="59"/>
  <c r="AI90" i="59" a="1"/>
  <c r="AI90" i="59" s="1"/>
  <c r="AJ54" i="59"/>
  <c r="AE54" i="59"/>
  <c r="AI54" i="59" a="1"/>
  <c r="AI54" i="59" s="1"/>
  <c r="AJ86" i="59"/>
  <c r="AE86" i="59"/>
  <c r="AI86" i="59" a="1"/>
  <c r="AI86" i="59" s="1"/>
  <c r="AJ94" i="59"/>
  <c r="AE94" i="59"/>
  <c r="AI94" i="59" a="1"/>
  <c r="AI94" i="59" s="1"/>
  <c r="AE22" i="59"/>
  <c r="AJ22" i="59"/>
  <c r="AI22" i="59" a="1"/>
  <c r="AI22" i="59" s="1"/>
  <c r="AJ38" i="59"/>
  <c r="AE38" i="59"/>
  <c r="AI38" i="59" a="1"/>
  <c r="AI38" i="59" s="1"/>
  <c r="AJ74" i="59"/>
  <c r="AE74" i="59"/>
  <c r="AI74" i="59" a="1"/>
  <c r="AI74" i="59" s="1"/>
  <c r="AJ82" i="59"/>
  <c r="AE82" i="59"/>
  <c r="AI82" i="59" a="1"/>
  <c r="AI82" i="59" s="1"/>
  <c r="Q104" i="58" l="1"/>
  <c r="P104" i="58"/>
  <c r="O104" i="58"/>
  <c r="N104" i="58"/>
  <c r="M104" i="58"/>
  <c r="K104" i="58"/>
  <c r="I104" i="58"/>
  <c r="Q103" i="58"/>
  <c r="P103" i="58"/>
  <c r="S103" i="58" s="1"/>
  <c r="O103" i="58"/>
  <c r="N103" i="58"/>
  <c r="M103" i="58"/>
  <c r="K103" i="58"/>
  <c r="I103" i="58"/>
  <c r="R103" i="58" s="1"/>
  <c r="Q102" i="58"/>
  <c r="P102" i="58"/>
  <c r="S102" i="58" s="1"/>
  <c r="V102" i="58" s="1"/>
  <c r="O102" i="58"/>
  <c r="N102" i="58"/>
  <c r="M102" i="58"/>
  <c r="K102" i="58"/>
  <c r="I102" i="58"/>
  <c r="R102" i="58" s="1"/>
  <c r="Q101" i="58"/>
  <c r="P101" i="58"/>
  <c r="S101" i="58" s="1"/>
  <c r="U101" i="58" s="1" a="1"/>
  <c r="U101" i="58" s="1"/>
  <c r="O101" i="58"/>
  <c r="N101" i="58"/>
  <c r="M101" i="58"/>
  <c r="K101" i="58"/>
  <c r="I101" i="58"/>
  <c r="R101" i="58" s="1"/>
  <c r="Q100" i="58"/>
  <c r="P100" i="58"/>
  <c r="O100" i="58"/>
  <c r="N100" i="58"/>
  <c r="M100" i="58"/>
  <c r="K100" i="58"/>
  <c r="I100" i="58"/>
  <c r="Q99" i="58"/>
  <c r="P99" i="58"/>
  <c r="O99" i="58"/>
  <c r="N99" i="58"/>
  <c r="M99" i="58"/>
  <c r="K99" i="58"/>
  <c r="I99" i="58"/>
  <c r="R99" i="58" s="1"/>
  <c r="Q98" i="58"/>
  <c r="P98" i="58"/>
  <c r="O98" i="58"/>
  <c r="N98" i="58"/>
  <c r="S98" i="58" s="1"/>
  <c r="U98" i="58" s="1" a="1"/>
  <c r="U98" i="58" s="1"/>
  <c r="M98" i="58"/>
  <c r="K98" i="58"/>
  <c r="I98" i="58"/>
  <c r="R98" i="58" s="1"/>
  <c r="Q97" i="58"/>
  <c r="P97" i="58"/>
  <c r="O97" i="58"/>
  <c r="N97" i="58"/>
  <c r="M97" i="58"/>
  <c r="K97" i="58"/>
  <c r="I97" i="58"/>
  <c r="R97" i="58" s="1"/>
  <c r="Q96" i="58"/>
  <c r="P96" i="58"/>
  <c r="O96" i="58"/>
  <c r="N96" i="58"/>
  <c r="M96" i="58"/>
  <c r="K96" i="58"/>
  <c r="I96" i="58"/>
  <c r="Q95" i="58"/>
  <c r="P95" i="58"/>
  <c r="S95" i="58" s="1"/>
  <c r="U95" i="58" s="1" a="1"/>
  <c r="U95" i="58" s="1"/>
  <c r="O95" i="58"/>
  <c r="N95" i="58"/>
  <c r="M95" i="58"/>
  <c r="K95" i="58"/>
  <c r="I95" i="58"/>
  <c r="R95" i="58" s="1"/>
  <c r="Q94" i="58"/>
  <c r="P94" i="58"/>
  <c r="O94" i="58"/>
  <c r="N94" i="58"/>
  <c r="M94" i="58"/>
  <c r="K94" i="58"/>
  <c r="I94" i="58"/>
  <c r="R94" i="58" s="1"/>
  <c r="Q93" i="58"/>
  <c r="P93" i="58"/>
  <c r="O93" i="58"/>
  <c r="N93" i="58"/>
  <c r="M93" i="58"/>
  <c r="K93" i="58"/>
  <c r="I93" i="58"/>
  <c r="R93" i="58" s="1"/>
  <c r="Q92" i="58"/>
  <c r="P92" i="58"/>
  <c r="O92" i="58"/>
  <c r="N92" i="58"/>
  <c r="S92" i="58" s="1"/>
  <c r="M92" i="58"/>
  <c r="K92" i="58"/>
  <c r="I92" i="58"/>
  <c r="V92" i="58" s="1"/>
  <c r="Q91" i="58"/>
  <c r="P91" i="58"/>
  <c r="S91" i="58" s="1"/>
  <c r="O91" i="58"/>
  <c r="N91" i="58"/>
  <c r="M91" i="58"/>
  <c r="K91" i="58"/>
  <c r="I91" i="58"/>
  <c r="R91" i="58" s="1"/>
  <c r="Q90" i="58"/>
  <c r="P90" i="58"/>
  <c r="O90" i="58"/>
  <c r="N90" i="58"/>
  <c r="M90" i="58"/>
  <c r="K90" i="58"/>
  <c r="I90" i="58"/>
  <c r="R90" i="58" s="1"/>
  <c r="Q89" i="58"/>
  <c r="P89" i="58"/>
  <c r="O89" i="58"/>
  <c r="N89" i="58"/>
  <c r="M89" i="58"/>
  <c r="K89" i="58"/>
  <c r="I89" i="58"/>
  <c r="R89" i="58" s="1"/>
  <c r="Q88" i="58"/>
  <c r="P88" i="58"/>
  <c r="O88" i="58"/>
  <c r="N88" i="58"/>
  <c r="M88" i="58"/>
  <c r="K88" i="58"/>
  <c r="I88" i="58"/>
  <c r="Q87" i="58"/>
  <c r="P87" i="58"/>
  <c r="S87" i="58" s="1"/>
  <c r="O87" i="58"/>
  <c r="N87" i="58"/>
  <c r="M87" i="58"/>
  <c r="K87" i="58"/>
  <c r="I87" i="58"/>
  <c r="R87" i="58" s="1"/>
  <c r="Q86" i="58"/>
  <c r="P86" i="58"/>
  <c r="O86" i="58"/>
  <c r="N86" i="58"/>
  <c r="M86" i="58"/>
  <c r="K86" i="58"/>
  <c r="I86" i="58"/>
  <c r="R86" i="58" s="1"/>
  <c r="Q85" i="58"/>
  <c r="P85" i="58"/>
  <c r="O85" i="58"/>
  <c r="N85" i="58"/>
  <c r="M85" i="58"/>
  <c r="K85" i="58"/>
  <c r="I85" i="58"/>
  <c r="R85" i="58" s="1"/>
  <c r="Q84" i="58"/>
  <c r="P84" i="58"/>
  <c r="O84" i="58"/>
  <c r="N84" i="58"/>
  <c r="S84" i="58" s="1"/>
  <c r="M84" i="58"/>
  <c r="K84" i="58"/>
  <c r="I84" i="58"/>
  <c r="Q83" i="58"/>
  <c r="P83" i="58"/>
  <c r="O83" i="58"/>
  <c r="N83" i="58"/>
  <c r="M83" i="58"/>
  <c r="K83" i="58"/>
  <c r="I83" i="58"/>
  <c r="R83" i="58" s="1"/>
  <c r="Q82" i="58"/>
  <c r="P82" i="58"/>
  <c r="O82" i="58"/>
  <c r="N82" i="58"/>
  <c r="M82" i="58"/>
  <c r="K82" i="58"/>
  <c r="I82" i="58"/>
  <c r="R82" i="58" s="1"/>
  <c r="Q81" i="58"/>
  <c r="P81" i="58"/>
  <c r="O81" i="58"/>
  <c r="N81" i="58"/>
  <c r="M81" i="58"/>
  <c r="K81" i="58"/>
  <c r="I81" i="58"/>
  <c r="Q80" i="58"/>
  <c r="P80" i="58"/>
  <c r="O80" i="58"/>
  <c r="N80" i="58"/>
  <c r="S80" i="58" s="1"/>
  <c r="M80" i="58"/>
  <c r="K80" i="58"/>
  <c r="I80" i="58"/>
  <c r="Q79" i="58"/>
  <c r="P79" i="58"/>
  <c r="S79" i="58" s="1"/>
  <c r="U79" i="58" s="1" a="1"/>
  <c r="U79" i="58" s="1"/>
  <c r="O79" i="58"/>
  <c r="N79" i="58"/>
  <c r="M79" i="58"/>
  <c r="K79" i="58"/>
  <c r="I79" i="58"/>
  <c r="R79" i="58" s="1"/>
  <c r="R78" i="58"/>
  <c r="Q78" i="58"/>
  <c r="P78" i="58"/>
  <c r="S78" i="58" s="1"/>
  <c r="O78" i="58"/>
  <c r="N78" i="58"/>
  <c r="M78" i="58"/>
  <c r="K78" i="58"/>
  <c r="I78" i="58"/>
  <c r="Q77" i="58"/>
  <c r="P77" i="58"/>
  <c r="S77" i="58" s="1"/>
  <c r="U77" i="58" s="1" a="1"/>
  <c r="U77" i="58" s="1"/>
  <c r="O77" i="58"/>
  <c r="N77" i="58"/>
  <c r="M77" i="58"/>
  <c r="K77" i="58"/>
  <c r="I77" i="58"/>
  <c r="Q76" i="58"/>
  <c r="P76" i="58"/>
  <c r="O76" i="58"/>
  <c r="N76" i="58"/>
  <c r="M76" i="58"/>
  <c r="K76" i="58"/>
  <c r="I76" i="58"/>
  <c r="Q75" i="58"/>
  <c r="P75" i="58"/>
  <c r="S75" i="58" s="1"/>
  <c r="O75" i="58"/>
  <c r="N75" i="58"/>
  <c r="M75" i="58"/>
  <c r="K75" i="58"/>
  <c r="I75" i="58"/>
  <c r="R74" i="58"/>
  <c r="Q74" i="58"/>
  <c r="P74" i="58"/>
  <c r="S74" i="58" s="1"/>
  <c r="V74" i="58" s="1"/>
  <c r="O74" i="58"/>
  <c r="N74" i="58"/>
  <c r="M74" i="58"/>
  <c r="K74" i="58"/>
  <c r="I74" i="58"/>
  <c r="Q73" i="58"/>
  <c r="P73" i="58"/>
  <c r="O73" i="58"/>
  <c r="N73" i="58"/>
  <c r="M73" i="58"/>
  <c r="K73" i="58"/>
  <c r="I73" i="58"/>
  <c r="R73" i="58" s="1"/>
  <c r="Q72" i="58"/>
  <c r="P72" i="58"/>
  <c r="O72" i="58"/>
  <c r="N72" i="58"/>
  <c r="M72" i="58"/>
  <c r="K72" i="58"/>
  <c r="I72" i="58"/>
  <c r="Q71" i="58"/>
  <c r="P71" i="58"/>
  <c r="S71" i="58" s="1"/>
  <c r="U71" i="58" s="1" a="1"/>
  <c r="U71" i="58" s="1"/>
  <c r="O71" i="58"/>
  <c r="N71" i="58"/>
  <c r="M71" i="58"/>
  <c r="K71" i="58"/>
  <c r="I71" i="58"/>
  <c r="R71" i="58" s="1"/>
  <c r="R70" i="58"/>
  <c r="Q70" i="58"/>
  <c r="P70" i="58"/>
  <c r="S70" i="58" s="1"/>
  <c r="U70" i="58" s="1" a="1"/>
  <c r="U70" i="58" s="1"/>
  <c r="O70" i="58"/>
  <c r="N70" i="58"/>
  <c r="M70" i="58"/>
  <c r="K70" i="58"/>
  <c r="I70" i="58"/>
  <c r="Q69" i="58"/>
  <c r="P69" i="58"/>
  <c r="O69" i="58"/>
  <c r="N69" i="58"/>
  <c r="M69" i="58"/>
  <c r="K69" i="58"/>
  <c r="I69" i="58"/>
  <c r="Q68" i="58"/>
  <c r="P68" i="58"/>
  <c r="S68" i="58" s="1"/>
  <c r="U68" i="58" s="1" a="1"/>
  <c r="U68" i="58" s="1"/>
  <c r="O68" i="58"/>
  <c r="N68" i="58"/>
  <c r="M68" i="58"/>
  <c r="K68" i="58"/>
  <c r="I68" i="58"/>
  <c r="Q67" i="58"/>
  <c r="P67" i="58"/>
  <c r="O67" i="58"/>
  <c r="N67" i="58"/>
  <c r="M67" i="58"/>
  <c r="K67" i="58"/>
  <c r="I67" i="58"/>
  <c r="R67" i="58" s="1"/>
  <c r="Q66" i="58"/>
  <c r="P66" i="58"/>
  <c r="S66" i="58" s="1"/>
  <c r="U66" i="58" s="1" a="1"/>
  <c r="U66" i="58" s="1"/>
  <c r="O66" i="58"/>
  <c r="N66" i="58"/>
  <c r="M66" i="58"/>
  <c r="K66" i="58"/>
  <c r="I66" i="58"/>
  <c r="Q65" i="58"/>
  <c r="P65" i="58"/>
  <c r="O65" i="58"/>
  <c r="N65" i="58"/>
  <c r="M65" i="58"/>
  <c r="K65" i="58"/>
  <c r="I65" i="58"/>
  <c r="Q64" i="58"/>
  <c r="P64" i="58"/>
  <c r="S64" i="58" s="1"/>
  <c r="U64" i="58" s="1" a="1"/>
  <c r="U64" i="58" s="1"/>
  <c r="O64" i="58"/>
  <c r="N64" i="58"/>
  <c r="M64" i="58"/>
  <c r="K64" i="58"/>
  <c r="I64" i="58"/>
  <c r="Q63" i="58"/>
  <c r="P63" i="58"/>
  <c r="O63" i="58"/>
  <c r="N63" i="58"/>
  <c r="M63" i="58"/>
  <c r="K63" i="58"/>
  <c r="I63" i="58"/>
  <c r="R63" i="58" s="1"/>
  <c r="Q62" i="58"/>
  <c r="P62" i="58"/>
  <c r="O62" i="58"/>
  <c r="N62" i="58"/>
  <c r="M62" i="58"/>
  <c r="K62" i="58"/>
  <c r="I62" i="58"/>
  <c r="Q61" i="58"/>
  <c r="P61" i="58"/>
  <c r="O61" i="58"/>
  <c r="N61" i="58"/>
  <c r="M61" i="58"/>
  <c r="K61" i="58"/>
  <c r="I61" i="58"/>
  <c r="Q60" i="58"/>
  <c r="P60" i="58"/>
  <c r="S60" i="58" s="1"/>
  <c r="U60" i="58" s="1" a="1"/>
  <c r="U60" i="58" s="1"/>
  <c r="O60" i="58"/>
  <c r="N60" i="58"/>
  <c r="M60" i="58"/>
  <c r="K60" i="58"/>
  <c r="I60" i="58"/>
  <c r="R59" i="58"/>
  <c r="Q59" i="58"/>
  <c r="P59" i="58"/>
  <c r="S59" i="58" s="1"/>
  <c r="O59" i="58"/>
  <c r="N59" i="58"/>
  <c r="M59" i="58"/>
  <c r="K59" i="58"/>
  <c r="I59" i="58"/>
  <c r="Q58" i="58"/>
  <c r="P58" i="58"/>
  <c r="S58" i="58" s="1"/>
  <c r="O58" i="58"/>
  <c r="N58" i="58"/>
  <c r="M58" i="58"/>
  <c r="K58" i="58"/>
  <c r="I58" i="58"/>
  <c r="Q57" i="58"/>
  <c r="P57" i="58"/>
  <c r="S57" i="58" s="1"/>
  <c r="U57" i="58" s="1" a="1"/>
  <c r="U57" i="58" s="1"/>
  <c r="O57" i="58"/>
  <c r="N57" i="58"/>
  <c r="M57" i="58"/>
  <c r="K57" i="58"/>
  <c r="I57" i="58"/>
  <c r="Q56" i="58"/>
  <c r="P56" i="58"/>
  <c r="O56" i="58"/>
  <c r="N56" i="58"/>
  <c r="M56" i="58"/>
  <c r="K56" i="58"/>
  <c r="I56" i="58"/>
  <c r="Q55" i="58"/>
  <c r="P55" i="58"/>
  <c r="O55" i="58"/>
  <c r="N55" i="58"/>
  <c r="M55" i="58"/>
  <c r="K55" i="58"/>
  <c r="I55" i="58"/>
  <c r="R55" i="58" s="1"/>
  <c r="Q54" i="58"/>
  <c r="P54" i="58"/>
  <c r="O54" i="58"/>
  <c r="N54" i="58"/>
  <c r="M54" i="58"/>
  <c r="K54" i="58"/>
  <c r="I54" i="58"/>
  <c r="R54" i="58" s="1"/>
  <c r="Q53" i="58"/>
  <c r="P53" i="58"/>
  <c r="O53" i="58"/>
  <c r="N53" i="58"/>
  <c r="M53" i="58"/>
  <c r="K53" i="58"/>
  <c r="I53" i="58"/>
  <c r="Q52" i="58"/>
  <c r="P52" i="58"/>
  <c r="S52" i="58" s="1"/>
  <c r="O52" i="58"/>
  <c r="N52" i="58"/>
  <c r="M52" i="58"/>
  <c r="K52" i="58"/>
  <c r="I52" i="58"/>
  <c r="Q51" i="58"/>
  <c r="P51" i="58"/>
  <c r="S51" i="58" s="1"/>
  <c r="U51" i="58" s="1" a="1"/>
  <c r="U51" i="58" s="1"/>
  <c r="O51" i="58"/>
  <c r="N51" i="58"/>
  <c r="M51" i="58"/>
  <c r="K51" i="58"/>
  <c r="I51" i="58"/>
  <c r="R51" i="58" s="1"/>
  <c r="Q50" i="58"/>
  <c r="P50" i="58"/>
  <c r="S50" i="58" s="1"/>
  <c r="O50" i="58"/>
  <c r="N50" i="58"/>
  <c r="M50" i="58"/>
  <c r="K50" i="58"/>
  <c r="I50" i="58"/>
  <c r="Q49" i="58"/>
  <c r="P49" i="58"/>
  <c r="O49" i="58"/>
  <c r="N49" i="58"/>
  <c r="M49" i="58"/>
  <c r="K49" i="58"/>
  <c r="I49" i="58"/>
  <c r="Q48" i="58"/>
  <c r="P48" i="58"/>
  <c r="S48" i="58" s="1"/>
  <c r="U48" i="58" s="1" a="1"/>
  <c r="U48" i="58" s="1"/>
  <c r="O48" i="58"/>
  <c r="N48" i="58"/>
  <c r="M48" i="58"/>
  <c r="K48" i="58"/>
  <c r="I48" i="58"/>
  <c r="Q47" i="58"/>
  <c r="P47" i="58"/>
  <c r="S47" i="58" s="1"/>
  <c r="U47" i="58" s="1" a="1"/>
  <c r="U47" i="58" s="1"/>
  <c r="O47" i="58"/>
  <c r="N47" i="58"/>
  <c r="M47" i="58"/>
  <c r="K47" i="58"/>
  <c r="I47" i="58"/>
  <c r="R47" i="58" s="1"/>
  <c r="Q46" i="58"/>
  <c r="P46" i="58"/>
  <c r="O46" i="58"/>
  <c r="N46" i="58"/>
  <c r="S46" i="58" s="1"/>
  <c r="M46" i="58"/>
  <c r="K46" i="58"/>
  <c r="I46" i="58"/>
  <c r="Q45" i="58"/>
  <c r="P45" i="58"/>
  <c r="O45" i="58"/>
  <c r="N45" i="58"/>
  <c r="M45" i="58"/>
  <c r="K45" i="58"/>
  <c r="I45" i="58"/>
  <c r="S44" i="58"/>
  <c r="U44" i="58" s="1" a="1"/>
  <c r="U44" i="58" s="1"/>
  <c r="Q44" i="58"/>
  <c r="P44" i="58"/>
  <c r="O44" i="58"/>
  <c r="N44" i="58"/>
  <c r="M44" i="58"/>
  <c r="K44" i="58"/>
  <c r="I44" i="58"/>
  <c r="S43" i="58"/>
  <c r="Q43" i="58"/>
  <c r="P43" i="58"/>
  <c r="O43" i="58"/>
  <c r="N43" i="58"/>
  <c r="M43" i="58"/>
  <c r="K43" i="58"/>
  <c r="I43" i="58"/>
  <c r="R43" i="58" s="1"/>
  <c r="Q42" i="58"/>
  <c r="P42" i="58"/>
  <c r="O42" i="58"/>
  <c r="N42" i="58"/>
  <c r="S42" i="58" s="1"/>
  <c r="M42" i="58"/>
  <c r="K42" i="58"/>
  <c r="I42" i="58"/>
  <c r="Q41" i="58"/>
  <c r="P41" i="58"/>
  <c r="S41" i="58" s="1"/>
  <c r="U41" i="58" s="1" a="1"/>
  <c r="U41" i="58" s="1"/>
  <c r="O41" i="58"/>
  <c r="N41" i="58"/>
  <c r="M41" i="58"/>
  <c r="K41" i="58"/>
  <c r="I41" i="58"/>
  <c r="Q40" i="58"/>
  <c r="P40" i="58"/>
  <c r="S40" i="58" s="1"/>
  <c r="U40" i="58" s="1" a="1"/>
  <c r="U40" i="58" s="1"/>
  <c r="O40" i="58"/>
  <c r="N40" i="58"/>
  <c r="M40" i="58"/>
  <c r="K40" i="58"/>
  <c r="I40" i="58"/>
  <c r="Q39" i="58"/>
  <c r="P39" i="58"/>
  <c r="S39" i="58" s="1"/>
  <c r="U39" i="58" s="1" a="1"/>
  <c r="U39" i="58" s="1"/>
  <c r="O39" i="58"/>
  <c r="N39" i="58"/>
  <c r="M39" i="58"/>
  <c r="K39" i="58"/>
  <c r="I39" i="58"/>
  <c r="R39" i="58" s="1"/>
  <c r="Q38" i="58"/>
  <c r="P38" i="58"/>
  <c r="S38" i="58" s="1"/>
  <c r="U38" i="58" s="1" a="1"/>
  <c r="U38" i="58" s="1"/>
  <c r="O38" i="58"/>
  <c r="N38" i="58"/>
  <c r="M38" i="58"/>
  <c r="K38" i="58"/>
  <c r="I38" i="58"/>
  <c r="Q37" i="58"/>
  <c r="P37" i="58"/>
  <c r="O37" i="58"/>
  <c r="N37" i="58"/>
  <c r="M37" i="58"/>
  <c r="K37" i="58"/>
  <c r="I37" i="58"/>
  <c r="Q36" i="58"/>
  <c r="P36" i="58"/>
  <c r="S36" i="58" s="1"/>
  <c r="O36" i="58"/>
  <c r="N36" i="58"/>
  <c r="M36" i="58"/>
  <c r="K36" i="58"/>
  <c r="I36" i="58"/>
  <c r="Q35" i="58"/>
  <c r="P35" i="58"/>
  <c r="O35" i="58"/>
  <c r="N35" i="58"/>
  <c r="M35" i="58"/>
  <c r="K35" i="58"/>
  <c r="I35" i="58"/>
  <c r="R35" i="58" s="1"/>
  <c r="Q34" i="58"/>
  <c r="P34" i="58"/>
  <c r="S34" i="58" s="1"/>
  <c r="O34" i="58"/>
  <c r="N34" i="58"/>
  <c r="M34" i="58"/>
  <c r="K34" i="58"/>
  <c r="I34" i="58"/>
  <c r="Q33" i="58"/>
  <c r="P33" i="58"/>
  <c r="O33" i="58"/>
  <c r="N33" i="58"/>
  <c r="M33" i="58"/>
  <c r="K33" i="58"/>
  <c r="I33" i="58"/>
  <c r="Q32" i="58"/>
  <c r="P32" i="58"/>
  <c r="O32" i="58"/>
  <c r="N32" i="58"/>
  <c r="M32" i="58"/>
  <c r="K32" i="58"/>
  <c r="I32" i="58"/>
  <c r="Q31" i="58"/>
  <c r="P31" i="58"/>
  <c r="O31" i="58"/>
  <c r="N31" i="58"/>
  <c r="M31" i="58"/>
  <c r="K31" i="58"/>
  <c r="I31" i="58"/>
  <c r="R31" i="58" s="1"/>
  <c r="Q30" i="58"/>
  <c r="P30" i="58"/>
  <c r="O30" i="58"/>
  <c r="N30" i="58"/>
  <c r="M30" i="58"/>
  <c r="K30" i="58"/>
  <c r="I30" i="58"/>
  <c r="Q29" i="58"/>
  <c r="P29" i="58"/>
  <c r="O29" i="58"/>
  <c r="N29" i="58"/>
  <c r="M29" i="58"/>
  <c r="K29" i="58"/>
  <c r="I29" i="58"/>
  <c r="Q28" i="58"/>
  <c r="P28" i="58"/>
  <c r="S28" i="58" s="1"/>
  <c r="U28" i="58" s="1" a="1"/>
  <c r="U28" i="58" s="1"/>
  <c r="O28" i="58"/>
  <c r="N28" i="58"/>
  <c r="M28" i="58"/>
  <c r="K28" i="58"/>
  <c r="I28" i="58"/>
  <c r="Q27" i="58"/>
  <c r="P27" i="58"/>
  <c r="S27" i="58" s="1"/>
  <c r="U27" i="58" s="1" a="1"/>
  <c r="U27" i="58" s="1"/>
  <c r="O27" i="58"/>
  <c r="N27" i="58"/>
  <c r="M27" i="58"/>
  <c r="K27" i="58"/>
  <c r="I27" i="58"/>
  <c r="R27" i="58" s="1"/>
  <c r="Q26" i="58"/>
  <c r="P26" i="58"/>
  <c r="O26" i="58"/>
  <c r="N26" i="58"/>
  <c r="M26" i="58"/>
  <c r="K26" i="58"/>
  <c r="I26" i="58"/>
  <c r="Q25" i="58"/>
  <c r="P25" i="58"/>
  <c r="O25" i="58"/>
  <c r="N25" i="58"/>
  <c r="M25" i="58"/>
  <c r="K25" i="58"/>
  <c r="I25" i="58"/>
  <c r="Q24" i="58"/>
  <c r="P24" i="58"/>
  <c r="O24" i="58"/>
  <c r="N24" i="58"/>
  <c r="M24" i="58"/>
  <c r="K24" i="58"/>
  <c r="I24" i="58"/>
  <c r="Q23" i="58"/>
  <c r="P23" i="58"/>
  <c r="O23" i="58"/>
  <c r="N23" i="58"/>
  <c r="M23" i="58"/>
  <c r="K23" i="58"/>
  <c r="I23" i="58"/>
  <c r="R23" i="58" s="1"/>
  <c r="Q22" i="58"/>
  <c r="P22" i="58"/>
  <c r="O22" i="58"/>
  <c r="N22" i="58"/>
  <c r="M22" i="58"/>
  <c r="K22" i="58"/>
  <c r="I22" i="58"/>
  <c r="Q21" i="58"/>
  <c r="P21" i="58"/>
  <c r="O21" i="58"/>
  <c r="N21" i="58"/>
  <c r="M21" i="58"/>
  <c r="K21" i="58"/>
  <c r="I21" i="58"/>
  <c r="Q20" i="58"/>
  <c r="P20" i="58"/>
  <c r="S20" i="58" s="1"/>
  <c r="U20" i="58" s="1" a="1"/>
  <c r="U20" i="58" s="1"/>
  <c r="O20" i="58"/>
  <c r="N20" i="58"/>
  <c r="M20" i="58"/>
  <c r="K20" i="58"/>
  <c r="I20" i="58"/>
  <c r="Q19" i="58"/>
  <c r="P19" i="58"/>
  <c r="O19" i="58"/>
  <c r="N19" i="58"/>
  <c r="M19" i="58"/>
  <c r="K19" i="58"/>
  <c r="I19" i="58"/>
  <c r="R19" i="58" s="1"/>
  <c r="Q18" i="58"/>
  <c r="P18" i="58"/>
  <c r="O18" i="58"/>
  <c r="N18" i="58"/>
  <c r="M18" i="58"/>
  <c r="K18" i="58"/>
  <c r="I18" i="58"/>
  <c r="Q17" i="58"/>
  <c r="P17" i="58"/>
  <c r="O17" i="58"/>
  <c r="N17" i="58"/>
  <c r="M17" i="58"/>
  <c r="K17" i="58"/>
  <c r="I17" i="58"/>
  <c r="Q16" i="58"/>
  <c r="P16" i="58"/>
  <c r="S16" i="58" s="1"/>
  <c r="U16" i="58" s="1" a="1"/>
  <c r="U16" i="58" s="1"/>
  <c r="O16" i="58"/>
  <c r="N16" i="58"/>
  <c r="M16" i="58"/>
  <c r="K16" i="58"/>
  <c r="I16" i="58"/>
  <c r="Q15" i="58"/>
  <c r="P15" i="58"/>
  <c r="O15" i="58"/>
  <c r="N15" i="58"/>
  <c r="M15" i="58"/>
  <c r="K15" i="58"/>
  <c r="I15" i="58"/>
  <c r="R15" i="58" s="1"/>
  <c r="Q14" i="58"/>
  <c r="P14" i="58"/>
  <c r="S14" i="58" s="1"/>
  <c r="U14" i="58" s="1" a="1"/>
  <c r="U14" i="58" s="1"/>
  <c r="O14" i="58"/>
  <c r="N14" i="58"/>
  <c r="M14" i="58"/>
  <c r="K14" i="58"/>
  <c r="I14" i="58"/>
  <c r="Q13" i="58"/>
  <c r="P13" i="58"/>
  <c r="O13" i="58"/>
  <c r="N13" i="58"/>
  <c r="M13" i="58"/>
  <c r="K13" i="58"/>
  <c r="I13" i="58"/>
  <c r="S12" i="58"/>
  <c r="Q12" i="58"/>
  <c r="P12" i="58"/>
  <c r="O12" i="58"/>
  <c r="N12" i="58"/>
  <c r="M12" i="58"/>
  <c r="K12" i="58"/>
  <c r="I12" i="58"/>
  <c r="Q11" i="58"/>
  <c r="P11" i="58"/>
  <c r="O11" i="58"/>
  <c r="N11" i="58"/>
  <c r="S11" i="58" s="1"/>
  <c r="M11" i="58"/>
  <c r="K11" i="58"/>
  <c r="I11" i="58"/>
  <c r="R11" i="58" s="1"/>
  <c r="S10" i="58"/>
  <c r="Q10" i="58"/>
  <c r="P10" i="58"/>
  <c r="O10" i="58"/>
  <c r="N10" i="58"/>
  <c r="M10" i="58"/>
  <c r="K10" i="58"/>
  <c r="I10" i="58"/>
  <c r="Q9" i="58"/>
  <c r="P9" i="58"/>
  <c r="O9" i="58"/>
  <c r="N9" i="58"/>
  <c r="M9" i="58"/>
  <c r="K9" i="58"/>
  <c r="I9" i="58"/>
  <c r="Q8" i="58"/>
  <c r="P8" i="58"/>
  <c r="S8" i="58" s="1"/>
  <c r="U8" i="58" s="1" a="1"/>
  <c r="U8" i="58" s="1"/>
  <c r="O8" i="58"/>
  <c r="N8" i="58"/>
  <c r="M8" i="58"/>
  <c r="K8" i="58"/>
  <c r="I8" i="58"/>
  <c r="S7" i="58"/>
  <c r="U7" i="58" s="1" a="1"/>
  <c r="U7" i="58" s="1"/>
  <c r="Q7" i="58"/>
  <c r="P7" i="58"/>
  <c r="O7" i="58"/>
  <c r="N7" i="58"/>
  <c r="M7" i="58"/>
  <c r="K7" i="58"/>
  <c r="I7" i="58"/>
  <c r="R7" i="58" s="1"/>
  <c r="Q6" i="58"/>
  <c r="P6" i="58"/>
  <c r="S6" i="58" s="1"/>
  <c r="U6" i="58" s="1" a="1"/>
  <c r="U6" i="58" s="1"/>
  <c r="O6" i="58"/>
  <c r="N6" i="58"/>
  <c r="M6" i="58"/>
  <c r="K6" i="58"/>
  <c r="I6" i="58"/>
  <c r="Q5" i="58"/>
  <c r="P5" i="58"/>
  <c r="S5" i="58" s="1"/>
  <c r="O5" i="58"/>
  <c r="N5" i="58"/>
  <c r="M5" i="58"/>
  <c r="K5" i="58"/>
  <c r="I5" i="58"/>
  <c r="I4" i="58"/>
  <c r="AU104" i="55"/>
  <c r="AS104" i="55"/>
  <c r="AR104" i="55"/>
  <c r="AT104" i="55" s="1"/>
  <c r="AP104" i="55"/>
  <c r="AO104" i="55"/>
  <c r="AM104" i="55"/>
  <c r="AL104" i="55"/>
  <c r="AN104" i="55" s="1"/>
  <c r="AK104" i="55"/>
  <c r="AJ104" i="55"/>
  <c r="AI104" i="55"/>
  <c r="AH104" i="55"/>
  <c r="AG104" i="55"/>
  <c r="AF104" i="55"/>
  <c r="AD104" i="55"/>
  <c r="AC104" i="55"/>
  <c r="AB104" i="55"/>
  <c r="AA104" i="55"/>
  <c r="X104" i="55" a="1"/>
  <c r="X104" i="55" s="1"/>
  <c r="W104" i="55"/>
  <c r="U104" i="55"/>
  <c r="R104" i="55"/>
  <c r="O104" i="55"/>
  <c r="AU103" i="55"/>
  <c r="AS103" i="55"/>
  <c r="AT103" i="55" s="1"/>
  <c r="AR103" i="55"/>
  <c r="AP103" i="55"/>
  <c r="AO103" i="55"/>
  <c r="AQ103" i="55" s="1"/>
  <c r="AM103" i="55"/>
  <c r="AL103" i="55"/>
  <c r="AK103" i="55"/>
  <c r="AJ103" i="55"/>
  <c r="AI103" i="55"/>
  <c r="AH103" i="55"/>
  <c r="AG103" i="55"/>
  <c r="AF103" i="55"/>
  <c r="AD103" i="55"/>
  <c r="AC103" i="55"/>
  <c r="AB103" i="55"/>
  <c r="AA103" i="55"/>
  <c r="X103" i="55" a="1"/>
  <c r="X103" i="55" s="1"/>
  <c r="W103" i="55"/>
  <c r="U103" i="55"/>
  <c r="R103" i="55"/>
  <c r="O103" i="55"/>
  <c r="AU102" i="55"/>
  <c r="AZ102" i="55" s="1"/>
  <c r="AT102" i="55"/>
  <c r="AS102" i="55"/>
  <c r="AR102" i="55"/>
  <c r="AP102" i="55"/>
  <c r="AO102" i="55"/>
  <c r="AM102" i="55"/>
  <c r="AL102" i="55"/>
  <c r="AK102" i="55"/>
  <c r="AJ102" i="55"/>
  <c r="AI102" i="55"/>
  <c r="AH102" i="55"/>
  <c r="AG102" i="55"/>
  <c r="AF102" i="55"/>
  <c r="AD102" i="55"/>
  <c r="AC102" i="55"/>
  <c r="AB102" i="55"/>
  <c r="AY102" i="55" s="1"/>
  <c r="BA102" i="55" s="1"/>
  <c r="AA102" i="55"/>
  <c r="X102" i="55" a="1"/>
  <c r="X102" i="55" s="1"/>
  <c r="W102" i="55"/>
  <c r="U102" i="55"/>
  <c r="R102" i="55"/>
  <c r="O102" i="55"/>
  <c r="AU101" i="55"/>
  <c r="AY101" i="55" s="1"/>
  <c r="AS101" i="55"/>
  <c r="AR101" i="55"/>
  <c r="AT101" i="55" s="1"/>
  <c r="AP101" i="55"/>
  <c r="AO101" i="55"/>
  <c r="AQ101" i="55" s="1"/>
  <c r="AM101" i="55"/>
  <c r="AL101" i="55"/>
  <c r="AN101" i="55" s="1"/>
  <c r="AK101" i="55"/>
  <c r="AJ101" i="55"/>
  <c r="AI101" i="55"/>
  <c r="AH101" i="55"/>
  <c r="AG101" i="55"/>
  <c r="AF101" i="55"/>
  <c r="AD101" i="55"/>
  <c r="AC101" i="55"/>
  <c r="AB101" i="55"/>
  <c r="AA101" i="55"/>
  <c r="X101" i="55" a="1"/>
  <c r="X101" i="55" s="1"/>
  <c r="W101" i="55"/>
  <c r="U101" i="55"/>
  <c r="R101" i="55"/>
  <c r="O101" i="55"/>
  <c r="AU100" i="55"/>
  <c r="AS100" i="55"/>
  <c r="AR100" i="55"/>
  <c r="AT100" i="55" s="1"/>
  <c r="AP100" i="55"/>
  <c r="AQ100" i="55" s="1"/>
  <c r="AO100" i="55"/>
  <c r="AN100" i="55"/>
  <c r="AM100" i="55"/>
  <c r="AL100" i="55"/>
  <c r="AK100" i="55"/>
  <c r="AJ100" i="55"/>
  <c r="AI100" i="55"/>
  <c r="AH100" i="55"/>
  <c r="AG100" i="55"/>
  <c r="AF100" i="55"/>
  <c r="AD100" i="55"/>
  <c r="AC100" i="55"/>
  <c r="AB100" i="55"/>
  <c r="AA100" i="55"/>
  <c r="X100" i="55" a="1"/>
  <c r="X100" i="55" s="1"/>
  <c r="W100" i="55"/>
  <c r="U100" i="55"/>
  <c r="R100" i="55"/>
  <c r="O100" i="55"/>
  <c r="AU99" i="55"/>
  <c r="AS99" i="55"/>
  <c r="AR99" i="55"/>
  <c r="AP99" i="55"/>
  <c r="AO99" i="55"/>
  <c r="AQ99" i="55" s="1"/>
  <c r="AM99" i="55"/>
  <c r="AL99" i="55"/>
  <c r="AK99" i="55"/>
  <c r="AJ99" i="55"/>
  <c r="AI99" i="55"/>
  <c r="AH99" i="55"/>
  <c r="AG99" i="55"/>
  <c r="AF99" i="55"/>
  <c r="AD99" i="55"/>
  <c r="AC99" i="55"/>
  <c r="AB99" i="55"/>
  <c r="AA99" i="55"/>
  <c r="X99" i="55" a="1"/>
  <c r="X99" i="55" s="1"/>
  <c r="W99" i="55"/>
  <c r="U99" i="55"/>
  <c r="R99" i="55"/>
  <c r="O99" i="55"/>
  <c r="AU98" i="55"/>
  <c r="AS98" i="55"/>
  <c r="AR98" i="55"/>
  <c r="AP98" i="55"/>
  <c r="AO98" i="55"/>
  <c r="AM98" i="55"/>
  <c r="AN98" i="55" s="1"/>
  <c r="AL98" i="55"/>
  <c r="AK98" i="55"/>
  <c r="AJ98" i="55"/>
  <c r="AI98" i="55"/>
  <c r="AH98" i="55"/>
  <c r="AG98" i="55"/>
  <c r="AF98" i="55"/>
  <c r="AD98" i="55"/>
  <c r="AC98" i="55"/>
  <c r="AB98" i="55"/>
  <c r="AA98" i="55"/>
  <c r="X98" i="55" a="1"/>
  <c r="X98" i="55" s="1"/>
  <c r="W98" i="55"/>
  <c r="U98" i="55"/>
  <c r="R98" i="55"/>
  <c r="O98" i="55"/>
  <c r="AU97" i="55"/>
  <c r="AS97" i="55"/>
  <c r="AR97" i="55"/>
  <c r="AP97" i="55"/>
  <c r="AO97" i="55"/>
  <c r="AM97" i="55"/>
  <c r="AL97" i="55"/>
  <c r="AK97" i="55"/>
  <c r="AJ97" i="55"/>
  <c r="AI97" i="55"/>
  <c r="AH97" i="55"/>
  <c r="AG97" i="55"/>
  <c r="AF97" i="55"/>
  <c r="AD97" i="55"/>
  <c r="AC97" i="55"/>
  <c r="AB97" i="55"/>
  <c r="AA97" i="55"/>
  <c r="X97" i="55" a="1"/>
  <c r="X97" i="55" s="1"/>
  <c r="W97" i="55"/>
  <c r="U97" i="55"/>
  <c r="R97" i="55"/>
  <c r="O97" i="55"/>
  <c r="AU96" i="55"/>
  <c r="AY96" i="55" s="1"/>
  <c r="AS96" i="55"/>
  <c r="AR96" i="55"/>
  <c r="AP96" i="55"/>
  <c r="AO96" i="55"/>
  <c r="AQ96" i="55" s="1"/>
  <c r="AM96" i="55"/>
  <c r="AL96" i="55"/>
  <c r="AK96" i="55"/>
  <c r="AJ96" i="55"/>
  <c r="AI96" i="55"/>
  <c r="AH96" i="55"/>
  <c r="AG96" i="55"/>
  <c r="AF96" i="55"/>
  <c r="AD96" i="55"/>
  <c r="AC96" i="55"/>
  <c r="AB96" i="55"/>
  <c r="AA96" i="55"/>
  <c r="X96" i="55" a="1"/>
  <c r="X96" i="55" s="1"/>
  <c r="W96" i="55"/>
  <c r="U96" i="55"/>
  <c r="R96" i="55"/>
  <c r="O96" i="55"/>
  <c r="AU95" i="55"/>
  <c r="AS95" i="55"/>
  <c r="AR95" i="55"/>
  <c r="AQ95" i="55"/>
  <c r="AP95" i="55"/>
  <c r="AO95" i="55"/>
  <c r="AM95" i="55"/>
  <c r="AL95" i="55"/>
  <c r="AK95" i="55"/>
  <c r="AJ95" i="55"/>
  <c r="AI95" i="55"/>
  <c r="AH95" i="55"/>
  <c r="AG95" i="55"/>
  <c r="AF95" i="55"/>
  <c r="AD95" i="55"/>
  <c r="AC95" i="55"/>
  <c r="AB95" i="55"/>
  <c r="AY95" i="55" s="1"/>
  <c r="AA95" i="55"/>
  <c r="X95" i="55" a="1"/>
  <c r="X95" i="55" s="1"/>
  <c r="W95" i="55"/>
  <c r="U95" i="55"/>
  <c r="R95" i="55"/>
  <c r="O95" i="55"/>
  <c r="AU94" i="55"/>
  <c r="AS94" i="55"/>
  <c r="AR94" i="55"/>
  <c r="AP94" i="55"/>
  <c r="AO94" i="55"/>
  <c r="AQ94" i="55" s="1"/>
  <c r="AM94" i="55"/>
  <c r="AL94" i="55"/>
  <c r="AN94" i="55" s="1"/>
  <c r="AK94" i="55"/>
  <c r="AJ94" i="55"/>
  <c r="AI94" i="55"/>
  <c r="AH94" i="55"/>
  <c r="AG94" i="55"/>
  <c r="AF94" i="55"/>
  <c r="AD94" i="55"/>
  <c r="AC94" i="55"/>
  <c r="AB94" i="55"/>
  <c r="AA94" i="55"/>
  <c r="X94" i="55" a="1"/>
  <c r="X94" i="55" s="1"/>
  <c r="W94" i="55"/>
  <c r="U94" i="55"/>
  <c r="R94" i="55"/>
  <c r="O94" i="55"/>
  <c r="AU93" i="55"/>
  <c r="AY93" i="55" s="1"/>
  <c r="AS93" i="55"/>
  <c r="AR93" i="55"/>
  <c r="AQ93" i="55"/>
  <c r="AP93" i="55"/>
  <c r="AO93" i="55"/>
  <c r="AM93" i="55"/>
  <c r="AL93" i="55"/>
  <c r="AK93" i="55"/>
  <c r="AJ93" i="55"/>
  <c r="AI93" i="55"/>
  <c r="AH93" i="55"/>
  <c r="AG93" i="55"/>
  <c r="AF93" i="55"/>
  <c r="AD93" i="55"/>
  <c r="AC93" i="55"/>
  <c r="AB93" i="55"/>
  <c r="AA93" i="55"/>
  <c r="X93" i="55"/>
  <c r="Y93" i="55" s="1"/>
  <c r="X93" i="55" a="1"/>
  <c r="W93" i="55"/>
  <c r="U93" i="55"/>
  <c r="R93" i="55"/>
  <c r="O93" i="55"/>
  <c r="AU92" i="55"/>
  <c r="AS92" i="55"/>
  <c r="AR92" i="55"/>
  <c r="AP92" i="55"/>
  <c r="AO92" i="55"/>
  <c r="AQ92" i="55" s="1"/>
  <c r="AM92" i="55"/>
  <c r="AL92" i="55"/>
  <c r="AK92" i="55"/>
  <c r="AJ92" i="55"/>
  <c r="AI92" i="55"/>
  <c r="AH92" i="55"/>
  <c r="AG92" i="55"/>
  <c r="AF92" i="55"/>
  <c r="AD92" i="55"/>
  <c r="AC92" i="55"/>
  <c r="AB92" i="55"/>
  <c r="AA92" i="55"/>
  <c r="X92" i="55" a="1"/>
  <c r="X92" i="55" s="1"/>
  <c r="W92" i="55"/>
  <c r="Y92" i="55" s="1"/>
  <c r="U92" i="55"/>
  <c r="R92" i="55"/>
  <c r="O92" i="55"/>
  <c r="AU91" i="55"/>
  <c r="AZ91" i="55" s="1"/>
  <c r="AS91" i="55"/>
  <c r="AR91" i="55"/>
  <c r="AT91" i="55" s="1"/>
  <c r="AP91" i="55"/>
  <c r="AO91" i="55"/>
  <c r="AQ91" i="55" s="1"/>
  <c r="AW91" i="55" s="1"/>
  <c r="AX91" i="55" s="1"/>
  <c r="AM91" i="55"/>
  <c r="AL91" i="55"/>
  <c r="AK91" i="55"/>
  <c r="AJ91" i="55"/>
  <c r="AI91" i="55"/>
  <c r="AH91" i="55"/>
  <c r="AG91" i="55"/>
  <c r="AF91" i="55"/>
  <c r="AD91" i="55"/>
  <c r="AC91" i="55"/>
  <c r="AB91" i="55"/>
  <c r="AA91" i="55"/>
  <c r="X91" i="55" a="1"/>
  <c r="X91" i="55" s="1"/>
  <c r="BE91" i="55" s="1"/>
  <c r="W91" i="55"/>
  <c r="Y91" i="55" s="1"/>
  <c r="U91" i="55"/>
  <c r="R91" i="55"/>
  <c r="O91" i="55"/>
  <c r="AU90" i="55"/>
  <c r="AS90" i="55"/>
  <c r="AR90" i="55"/>
  <c r="AT90" i="55" s="1"/>
  <c r="AP90" i="55"/>
  <c r="AO90" i="55"/>
  <c r="AM90" i="55"/>
  <c r="AL90" i="55"/>
  <c r="AN90" i="55" s="1"/>
  <c r="AK90" i="55"/>
  <c r="AJ90" i="55"/>
  <c r="AI90" i="55"/>
  <c r="AH90" i="55"/>
  <c r="AG90" i="55"/>
  <c r="AF90" i="55"/>
  <c r="AD90" i="55"/>
  <c r="AC90" i="55"/>
  <c r="AB90" i="55"/>
  <c r="AA90" i="55"/>
  <c r="X90" i="55" a="1"/>
  <c r="X90" i="55" s="1"/>
  <c r="W90" i="55"/>
  <c r="U90" i="55"/>
  <c r="R90" i="55"/>
  <c r="O90" i="55"/>
  <c r="AU89" i="55"/>
  <c r="AS89" i="55"/>
  <c r="AR89" i="55"/>
  <c r="AT89" i="55" s="1"/>
  <c r="AP89" i="55"/>
  <c r="AO89" i="55"/>
  <c r="AQ89" i="55" s="1"/>
  <c r="AM89" i="55"/>
  <c r="AL89" i="55"/>
  <c r="AN89" i="55" s="1"/>
  <c r="AK89" i="55"/>
  <c r="AJ89" i="55"/>
  <c r="AI89" i="55"/>
  <c r="AH89" i="55"/>
  <c r="AG89" i="55"/>
  <c r="AF89" i="55"/>
  <c r="AD89" i="55"/>
  <c r="AC89" i="55"/>
  <c r="AB89" i="55"/>
  <c r="AA89" i="55"/>
  <c r="X89" i="55" a="1"/>
  <c r="X89" i="55" s="1"/>
  <c r="W89" i="55"/>
  <c r="U89" i="55"/>
  <c r="R89" i="55"/>
  <c r="O89" i="55"/>
  <c r="AU88" i="55"/>
  <c r="AS88" i="55"/>
  <c r="AT88" i="55" s="1"/>
  <c r="AR88" i="55"/>
  <c r="AP88" i="55"/>
  <c r="AQ88" i="55" s="1"/>
  <c r="AO88" i="55"/>
  <c r="AM88" i="55"/>
  <c r="AL88" i="55"/>
  <c r="AN88" i="55" s="1"/>
  <c r="AK88" i="55"/>
  <c r="AJ88" i="55"/>
  <c r="AI88" i="55"/>
  <c r="AH88" i="55"/>
  <c r="AG88" i="55"/>
  <c r="AF88" i="55"/>
  <c r="AD88" i="55"/>
  <c r="AC88" i="55"/>
  <c r="AB88" i="55"/>
  <c r="AA88" i="55"/>
  <c r="X88" i="55" a="1"/>
  <c r="X88" i="55" s="1"/>
  <c r="W88" i="55"/>
  <c r="U88" i="55"/>
  <c r="R88" i="55"/>
  <c r="O88" i="55"/>
  <c r="AU87" i="55"/>
  <c r="AS87" i="55"/>
  <c r="AR87" i="55"/>
  <c r="AT87" i="55" s="1"/>
  <c r="AP87" i="55"/>
  <c r="AO87" i="55"/>
  <c r="AM87" i="55"/>
  <c r="AL87" i="55"/>
  <c r="AN87" i="55" s="1"/>
  <c r="AK87" i="55"/>
  <c r="AJ87" i="55"/>
  <c r="AI87" i="55"/>
  <c r="AH87" i="55"/>
  <c r="AG87" i="55"/>
  <c r="AF87" i="55"/>
  <c r="AD87" i="55"/>
  <c r="AC87" i="55"/>
  <c r="AB87" i="55"/>
  <c r="AA87" i="55"/>
  <c r="X87" i="55" a="1"/>
  <c r="X87" i="55" s="1"/>
  <c r="W87" i="55"/>
  <c r="U87" i="55"/>
  <c r="R87" i="55"/>
  <c r="O87" i="55"/>
  <c r="AU86" i="55"/>
  <c r="AS86" i="55"/>
  <c r="AR86" i="55"/>
  <c r="AT86" i="55" s="1"/>
  <c r="AP86" i="55"/>
  <c r="AO86" i="55"/>
  <c r="AM86" i="55"/>
  <c r="AL86" i="55"/>
  <c r="AK86" i="55"/>
  <c r="AJ86" i="55"/>
  <c r="AI86" i="55"/>
  <c r="AH86" i="55"/>
  <c r="AG86" i="55"/>
  <c r="AF86" i="55"/>
  <c r="AD86" i="55"/>
  <c r="AC86" i="55"/>
  <c r="AB86" i="55"/>
  <c r="AA86" i="55"/>
  <c r="X86" i="55" a="1"/>
  <c r="X86" i="55" s="1"/>
  <c r="W86" i="55"/>
  <c r="U86" i="55"/>
  <c r="R86" i="55"/>
  <c r="O86" i="55"/>
  <c r="AU85" i="55"/>
  <c r="AS85" i="55"/>
  <c r="AR85" i="55"/>
  <c r="AP85" i="55"/>
  <c r="AO85" i="55"/>
  <c r="AM85" i="55"/>
  <c r="AL85" i="55"/>
  <c r="AN85" i="55" s="1"/>
  <c r="AK85" i="55"/>
  <c r="AJ85" i="55"/>
  <c r="AI85" i="55"/>
  <c r="AH85" i="55"/>
  <c r="AG85" i="55"/>
  <c r="AF85" i="55"/>
  <c r="AD85" i="55"/>
  <c r="AC85" i="55"/>
  <c r="AB85" i="55"/>
  <c r="AA85" i="55"/>
  <c r="X85" i="55" a="1"/>
  <c r="X85" i="55" s="1"/>
  <c r="W85" i="55"/>
  <c r="U85" i="55"/>
  <c r="R85" i="55"/>
  <c r="O85" i="55"/>
  <c r="AU84" i="55"/>
  <c r="AZ84" i="55" s="1"/>
  <c r="AS84" i="55"/>
  <c r="AR84" i="55"/>
  <c r="AT84" i="55" s="1"/>
  <c r="AP84" i="55"/>
  <c r="AO84" i="55"/>
  <c r="AM84" i="55"/>
  <c r="AN84" i="55" s="1"/>
  <c r="AL84" i="55"/>
  <c r="AK84" i="55"/>
  <c r="AJ84" i="55"/>
  <c r="AI84" i="55"/>
  <c r="AH84" i="55"/>
  <c r="AG84" i="55"/>
  <c r="AF84" i="55"/>
  <c r="AD84" i="55"/>
  <c r="AC84" i="55"/>
  <c r="AB84" i="55"/>
  <c r="AA84" i="55"/>
  <c r="X84" i="55" a="1"/>
  <c r="X84" i="55" s="1"/>
  <c r="W84" i="55"/>
  <c r="U84" i="55"/>
  <c r="R84" i="55"/>
  <c r="O84" i="55"/>
  <c r="AU83" i="55"/>
  <c r="AS83" i="55"/>
  <c r="AT83" i="55" s="1"/>
  <c r="AR83" i="55"/>
  <c r="AP83" i="55"/>
  <c r="AO83" i="55"/>
  <c r="AQ83" i="55" s="1"/>
  <c r="AM83" i="55"/>
  <c r="AL83" i="55"/>
  <c r="AK83" i="55"/>
  <c r="AJ83" i="55"/>
  <c r="AI83" i="55"/>
  <c r="AH83" i="55"/>
  <c r="AG83" i="55"/>
  <c r="AF83" i="55"/>
  <c r="AD83" i="55"/>
  <c r="AC83" i="55"/>
  <c r="AB83" i="55"/>
  <c r="AA83" i="55"/>
  <c r="X83" i="55" a="1"/>
  <c r="X83" i="55" s="1"/>
  <c r="W83" i="55"/>
  <c r="U83" i="55"/>
  <c r="R83" i="55"/>
  <c r="O83" i="55"/>
  <c r="AU82" i="55"/>
  <c r="AS82" i="55"/>
  <c r="AR82" i="55"/>
  <c r="AP82" i="55"/>
  <c r="AO82" i="55"/>
  <c r="AQ82" i="55" s="1"/>
  <c r="AM82" i="55"/>
  <c r="AL82" i="55"/>
  <c r="AN82" i="55" s="1"/>
  <c r="AK82" i="55"/>
  <c r="AJ82" i="55"/>
  <c r="AI82" i="55"/>
  <c r="AH82" i="55"/>
  <c r="AG82" i="55"/>
  <c r="AF82" i="55"/>
  <c r="AD82" i="55"/>
  <c r="AC82" i="55"/>
  <c r="AB82" i="55"/>
  <c r="AA82" i="55"/>
  <c r="X82" i="55" a="1"/>
  <c r="X82" i="55" s="1"/>
  <c r="W82" i="55"/>
  <c r="U82" i="55"/>
  <c r="R82" i="55"/>
  <c r="O82" i="55"/>
  <c r="AU81" i="55"/>
  <c r="AS81" i="55"/>
  <c r="AR81" i="55"/>
  <c r="AT81" i="55" s="1"/>
  <c r="AP81" i="55"/>
  <c r="AO81" i="55"/>
  <c r="AM81" i="55"/>
  <c r="AL81" i="55"/>
  <c r="AK81" i="55"/>
  <c r="AJ81" i="55"/>
  <c r="AI81" i="55"/>
  <c r="AH81" i="55"/>
  <c r="AG81" i="55"/>
  <c r="AF81" i="55"/>
  <c r="AD81" i="55"/>
  <c r="AC81" i="55"/>
  <c r="AB81" i="55"/>
  <c r="AA81" i="55"/>
  <c r="X81" i="55" a="1"/>
  <c r="X81" i="55" s="1"/>
  <c r="W81" i="55"/>
  <c r="U81" i="55"/>
  <c r="R81" i="55"/>
  <c r="O81" i="55"/>
  <c r="AU80" i="55"/>
  <c r="AS80" i="55"/>
  <c r="AR80" i="55"/>
  <c r="AP80" i="55"/>
  <c r="AO80" i="55"/>
  <c r="AM80" i="55"/>
  <c r="AL80" i="55"/>
  <c r="AK80" i="55"/>
  <c r="AJ80" i="55"/>
  <c r="AI80" i="55"/>
  <c r="AH80" i="55"/>
  <c r="AG80" i="55"/>
  <c r="AF80" i="55"/>
  <c r="AD80" i="55"/>
  <c r="AC80" i="55"/>
  <c r="AB80" i="55"/>
  <c r="AA80" i="55"/>
  <c r="X80" i="55" a="1"/>
  <c r="X80" i="55" s="1"/>
  <c r="W80" i="55"/>
  <c r="U80" i="55"/>
  <c r="R80" i="55"/>
  <c r="O80" i="55"/>
  <c r="AU79" i="55"/>
  <c r="AS79" i="55"/>
  <c r="AR79" i="55"/>
  <c r="AP79" i="55"/>
  <c r="AO79" i="55"/>
  <c r="AM79" i="55"/>
  <c r="AL79" i="55"/>
  <c r="AY79" i="55" s="1"/>
  <c r="AK79" i="55"/>
  <c r="AJ79" i="55"/>
  <c r="AI79" i="55"/>
  <c r="AH79" i="55"/>
  <c r="AG79" i="55"/>
  <c r="AF79" i="55"/>
  <c r="AD79" i="55"/>
  <c r="AC79" i="55"/>
  <c r="AB79" i="55"/>
  <c r="AA79" i="55"/>
  <c r="X79" i="55" a="1"/>
  <c r="X79" i="55" s="1"/>
  <c r="W79" i="55"/>
  <c r="U79" i="55"/>
  <c r="R79" i="55"/>
  <c r="O79" i="55"/>
  <c r="AU78" i="55"/>
  <c r="AY78" i="55" s="1"/>
  <c r="AS78" i="55"/>
  <c r="AR78" i="55"/>
  <c r="AP78" i="55"/>
  <c r="AO78" i="55"/>
  <c r="AQ78" i="55" s="1"/>
  <c r="AM78" i="55"/>
  <c r="AL78" i="55"/>
  <c r="AN78" i="55" s="1"/>
  <c r="AK78" i="55"/>
  <c r="AJ78" i="55"/>
  <c r="AI78" i="55"/>
  <c r="AH78" i="55"/>
  <c r="AG78" i="55"/>
  <c r="AF78" i="55"/>
  <c r="AD78" i="55"/>
  <c r="AC78" i="55"/>
  <c r="AB78" i="55"/>
  <c r="AA78" i="55"/>
  <c r="X78" i="55" a="1"/>
  <c r="X78" i="55" s="1"/>
  <c r="Y78" i="55" s="1"/>
  <c r="W78" i="55"/>
  <c r="U78" i="55"/>
  <c r="R78" i="55"/>
  <c r="O78" i="55"/>
  <c r="AU77" i="55"/>
  <c r="AS77" i="55"/>
  <c r="AR77" i="55"/>
  <c r="AP77" i="55"/>
  <c r="AO77" i="55"/>
  <c r="AM77" i="55"/>
  <c r="AL77" i="55"/>
  <c r="AK77" i="55"/>
  <c r="AJ77" i="55"/>
  <c r="AI77" i="55"/>
  <c r="AH77" i="55"/>
  <c r="AG77" i="55"/>
  <c r="AF77" i="55"/>
  <c r="AD77" i="55"/>
  <c r="AC77" i="55"/>
  <c r="AB77" i="55"/>
  <c r="AA77" i="55"/>
  <c r="X77" i="55" a="1"/>
  <c r="X77" i="55" s="1"/>
  <c r="W77" i="55"/>
  <c r="U77" i="55"/>
  <c r="R77" i="55"/>
  <c r="O77" i="55"/>
  <c r="AU76" i="55"/>
  <c r="AS76" i="55"/>
  <c r="AR76" i="55"/>
  <c r="AP76" i="55"/>
  <c r="AQ76" i="55" s="1"/>
  <c r="AW76" i="55" s="1"/>
  <c r="AX76" i="55" s="1"/>
  <c r="AO76" i="55"/>
  <c r="AM76" i="55"/>
  <c r="AL76" i="55"/>
  <c r="AK76" i="55"/>
  <c r="AJ76" i="55"/>
  <c r="AI76" i="55"/>
  <c r="AH76" i="55"/>
  <c r="AG76" i="55"/>
  <c r="AF76" i="55"/>
  <c r="AD76" i="55"/>
  <c r="AC76" i="55"/>
  <c r="AB76" i="55"/>
  <c r="AA76" i="55"/>
  <c r="X76" i="55" a="1"/>
  <c r="X76" i="55" s="1"/>
  <c r="W76" i="55"/>
  <c r="U76" i="55"/>
  <c r="R76" i="55"/>
  <c r="O76" i="55"/>
  <c r="AU75" i="55"/>
  <c r="AS75" i="55"/>
  <c r="AR75" i="55"/>
  <c r="AT75" i="55" s="1"/>
  <c r="AP75" i="55"/>
  <c r="AO75" i="55"/>
  <c r="AQ75" i="55" s="1"/>
  <c r="AM75" i="55"/>
  <c r="AL75" i="55"/>
  <c r="AK75" i="55"/>
  <c r="AJ75" i="55"/>
  <c r="AI75" i="55"/>
  <c r="AH75" i="55"/>
  <c r="AG75" i="55"/>
  <c r="AF75" i="55"/>
  <c r="AD75" i="55"/>
  <c r="AC75" i="55"/>
  <c r="AB75" i="55"/>
  <c r="AA75" i="55"/>
  <c r="X75" i="55" a="1"/>
  <c r="X75" i="55" s="1"/>
  <c r="W75" i="55"/>
  <c r="U75" i="55"/>
  <c r="R75" i="55"/>
  <c r="O75" i="55"/>
  <c r="AU74" i="55"/>
  <c r="AZ74" i="55" s="1"/>
  <c r="AS74" i="55"/>
  <c r="AR74" i="55"/>
  <c r="AT74" i="55" s="1"/>
  <c r="AP74" i="55"/>
  <c r="AO74" i="55"/>
  <c r="AM74" i="55"/>
  <c r="AL74" i="55"/>
  <c r="AK74" i="55"/>
  <c r="AJ74" i="55"/>
  <c r="AI74" i="55"/>
  <c r="AH74" i="55"/>
  <c r="AG74" i="55"/>
  <c r="AF74" i="55"/>
  <c r="AD74" i="55"/>
  <c r="AC74" i="55"/>
  <c r="AB74" i="55"/>
  <c r="AA74" i="55"/>
  <c r="X74" i="55" a="1"/>
  <c r="X74" i="55" s="1"/>
  <c r="Y74" i="55" s="1"/>
  <c r="W74" i="55"/>
  <c r="U74" i="55"/>
  <c r="R74" i="55"/>
  <c r="O74" i="55"/>
  <c r="AU73" i="55"/>
  <c r="AS73" i="55"/>
  <c r="AR73" i="55"/>
  <c r="AP73" i="55"/>
  <c r="AO73" i="55"/>
  <c r="AM73" i="55"/>
  <c r="AL73" i="55"/>
  <c r="AN73" i="55" s="1"/>
  <c r="AK73" i="55"/>
  <c r="AJ73" i="55"/>
  <c r="AI73" i="55"/>
  <c r="AH73" i="55"/>
  <c r="AG73" i="55"/>
  <c r="AF73" i="55"/>
  <c r="AD73" i="55"/>
  <c r="AC73" i="55"/>
  <c r="AB73" i="55"/>
  <c r="AA73" i="55"/>
  <c r="X73" i="55" a="1"/>
  <c r="X73" i="55" s="1"/>
  <c r="W73" i="55"/>
  <c r="U73" i="55"/>
  <c r="R73" i="55"/>
  <c r="O73" i="55"/>
  <c r="AU72" i="55"/>
  <c r="AS72" i="55"/>
  <c r="AR72" i="55"/>
  <c r="AP72" i="55"/>
  <c r="AO72" i="55"/>
  <c r="AM72" i="55"/>
  <c r="AL72" i="55"/>
  <c r="AN72" i="55" s="1"/>
  <c r="AK72" i="55"/>
  <c r="AJ72" i="55"/>
  <c r="AI72" i="55"/>
  <c r="AH72" i="55"/>
  <c r="AG72" i="55"/>
  <c r="AF72" i="55"/>
  <c r="AD72" i="55"/>
  <c r="AC72" i="55"/>
  <c r="AB72" i="55"/>
  <c r="AA72" i="55"/>
  <c r="X72" i="55" a="1"/>
  <c r="X72" i="55" s="1"/>
  <c r="W72" i="55"/>
  <c r="U72" i="55"/>
  <c r="R72" i="55"/>
  <c r="O72" i="55"/>
  <c r="AU71" i="55"/>
  <c r="AS71" i="55"/>
  <c r="AR71" i="55"/>
  <c r="AP71" i="55"/>
  <c r="AO71" i="55"/>
  <c r="AM71" i="55"/>
  <c r="AL71" i="55"/>
  <c r="AK71" i="55"/>
  <c r="AJ71" i="55"/>
  <c r="AI71" i="55"/>
  <c r="AH71" i="55"/>
  <c r="AG71" i="55"/>
  <c r="AF71" i="55"/>
  <c r="AD71" i="55"/>
  <c r="AC71" i="55"/>
  <c r="AB71" i="55"/>
  <c r="AA71" i="55"/>
  <c r="X71" i="55" a="1"/>
  <c r="X71" i="55" s="1"/>
  <c r="W71" i="55"/>
  <c r="U71" i="55"/>
  <c r="R71" i="55"/>
  <c r="O71" i="55"/>
  <c r="AU70" i="55"/>
  <c r="AS70" i="55"/>
  <c r="AR70" i="55"/>
  <c r="AT70" i="55" s="1"/>
  <c r="AP70" i="55"/>
  <c r="AO70" i="55"/>
  <c r="AM70" i="55"/>
  <c r="AL70" i="55"/>
  <c r="AK70" i="55"/>
  <c r="AJ70" i="55"/>
  <c r="AI70" i="55"/>
  <c r="AH70" i="55"/>
  <c r="AG70" i="55"/>
  <c r="AF70" i="55"/>
  <c r="AD70" i="55"/>
  <c r="AC70" i="55"/>
  <c r="AB70" i="55"/>
  <c r="AA70" i="55"/>
  <c r="X70" i="55" a="1"/>
  <c r="X70" i="55" s="1"/>
  <c r="W70" i="55"/>
  <c r="U70" i="55"/>
  <c r="R70" i="55"/>
  <c r="O70" i="55"/>
  <c r="AU69" i="55"/>
  <c r="AS69" i="55"/>
  <c r="AR69" i="55"/>
  <c r="AP69" i="55"/>
  <c r="AO69" i="55"/>
  <c r="AQ69" i="55" s="1"/>
  <c r="AN69" i="55"/>
  <c r="AM69" i="55"/>
  <c r="AL69" i="55"/>
  <c r="AK69" i="55"/>
  <c r="AJ69" i="55"/>
  <c r="AI69" i="55"/>
  <c r="AH69" i="55"/>
  <c r="AG69" i="55"/>
  <c r="AF69" i="55"/>
  <c r="AD69" i="55"/>
  <c r="AC69" i="55"/>
  <c r="AB69" i="55"/>
  <c r="AA69" i="55"/>
  <c r="X69" i="55" a="1"/>
  <c r="X69" i="55" s="1"/>
  <c r="W69" i="55"/>
  <c r="U69" i="55"/>
  <c r="R69" i="55"/>
  <c r="O69" i="55"/>
  <c r="AU68" i="55"/>
  <c r="AS68" i="55"/>
  <c r="AR68" i="55"/>
  <c r="AP68" i="55"/>
  <c r="AO68" i="55"/>
  <c r="AQ68" i="55" s="1"/>
  <c r="AM68" i="55"/>
  <c r="AL68" i="55"/>
  <c r="AN68" i="55" s="1"/>
  <c r="AK68" i="55"/>
  <c r="AJ68" i="55"/>
  <c r="AI68" i="55"/>
  <c r="AH68" i="55"/>
  <c r="AG68" i="55"/>
  <c r="AF68" i="55"/>
  <c r="AD68" i="55"/>
  <c r="AC68" i="55"/>
  <c r="AB68" i="55"/>
  <c r="AA68" i="55"/>
  <c r="X68" i="55" a="1"/>
  <c r="X68" i="55" s="1"/>
  <c r="W68" i="55"/>
  <c r="U68" i="55"/>
  <c r="R68" i="55"/>
  <c r="O68" i="55"/>
  <c r="AU67" i="55"/>
  <c r="AS67" i="55"/>
  <c r="AR67" i="55"/>
  <c r="AP67" i="55"/>
  <c r="AO67" i="55"/>
  <c r="AM67" i="55"/>
  <c r="AL67" i="55"/>
  <c r="AY67" i="55" s="1"/>
  <c r="AK67" i="55"/>
  <c r="AJ67" i="55"/>
  <c r="AI67" i="55"/>
  <c r="AH67" i="55"/>
  <c r="AG67" i="55"/>
  <c r="AF67" i="55"/>
  <c r="AD67" i="55"/>
  <c r="AC67" i="55"/>
  <c r="AB67" i="55"/>
  <c r="AA67" i="55"/>
  <c r="X67" i="55" a="1"/>
  <c r="X67" i="55" s="1"/>
  <c r="W67" i="55"/>
  <c r="U67" i="55"/>
  <c r="R67" i="55"/>
  <c r="O67" i="55"/>
  <c r="AU66" i="55"/>
  <c r="AY66" i="55" s="1"/>
  <c r="AS66" i="55"/>
  <c r="AR66" i="55"/>
  <c r="AP66" i="55"/>
  <c r="AO66" i="55"/>
  <c r="AM66" i="55"/>
  <c r="AL66" i="55"/>
  <c r="AN66" i="55" s="1"/>
  <c r="AK66" i="55"/>
  <c r="AJ66" i="55"/>
  <c r="AI66" i="55"/>
  <c r="AH66" i="55"/>
  <c r="AG66" i="55"/>
  <c r="AF66" i="55"/>
  <c r="AD66" i="55"/>
  <c r="AC66" i="55"/>
  <c r="AB66" i="55"/>
  <c r="AA66" i="55"/>
  <c r="X66" i="55" a="1"/>
  <c r="X66" i="55" s="1"/>
  <c r="W66" i="55"/>
  <c r="U66" i="55"/>
  <c r="R66" i="55"/>
  <c r="O66" i="55"/>
  <c r="AU65" i="55"/>
  <c r="AS65" i="55"/>
  <c r="AR65" i="55"/>
  <c r="AT65" i="55" s="1"/>
  <c r="AP65" i="55"/>
  <c r="AO65" i="55"/>
  <c r="AQ65" i="55" s="1"/>
  <c r="AM65" i="55"/>
  <c r="AL65" i="55"/>
  <c r="AK65" i="55"/>
  <c r="AJ65" i="55"/>
  <c r="AI65" i="55"/>
  <c r="AH65" i="55"/>
  <c r="AG65" i="55"/>
  <c r="AF65" i="55"/>
  <c r="AD65" i="55"/>
  <c r="AC65" i="55"/>
  <c r="AB65" i="55"/>
  <c r="AA65" i="55"/>
  <c r="X65" i="55" a="1"/>
  <c r="X65" i="55" s="1"/>
  <c r="W65" i="55"/>
  <c r="U65" i="55"/>
  <c r="R65" i="55"/>
  <c r="O65" i="55"/>
  <c r="AU64" i="55"/>
  <c r="AZ64" i="55" s="1"/>
  <c r="AS64" i="55"/>
  <c r="AR64" i="55"/>
  <c r="AP64" i="55"/>
  <c r="AO64" i="55"/>
  <c r="AM64" i="55"/>
  <c r="AL64" i="55"/>
  <c r="AK64" i="55"/>
  <c r="AJ64" i="55"/>
  <c r="AI64" i="55"/>
  <c r="AH64" i="55"/>
  <c r="AG64" i="55"/>
  <c r="AF64" i="55"/>
  <c r="AD64" i="55"/>
  <c r="AC64" i="55"/>
  <c r="AB64" i="55"/>
  <c r="AA64" i="55"/>
  <c r="X64" i="55" a="1"/>
  <c r="X64" i="55" s="1"/>
  <c r="W64" i="55"/>
  <c r="U64" i="55"/>
  <c r="R64" i="55"/>
  <c r="O64" i="55"/>
  <c r="AU63" i="55"/>
  <c r="AS63" i="55"/>
  <c r="AR63" i="55"/>
  <c r="AP63" i="55"/>
  <c r="AO63" i="55"/>
  <c r="AM63" i="55"/>
  <c r="AL63" i="55"/>
  <c r="AN63" i="55" s="1"/>
  <c r="AK63" i="55"/>
  <c r="AJ63" i="55"/>
  <c r="AI63" i="55"/>
  <c r="AH63" i="55"/>
  <c r="AG63" i="55"/>
  <c r="AF63" i="55"/>
  <c r="AD63" i="55"/>
  <c r="AC63" i="55"/>
  <c r="AB63" i="55"/>
  <c r="AA63" i="55"/>
  <c r="X63" i="55" a="1"/>
  <c r="X63" i="55" s="1"/>
  <c r="W63" i="55"/>
  <c r="U63" i="55"/>
  <c r="R63" i="55"/>
  <c r="O63" i="55"/>
  <c r="AU62" i="55"/>
  <c r="AY62" i="55" s="1"/>
  <c r="AS62" i="55"/>
  <c r="AR62" i="55"/>
  <c r="AT62" i="55" s="1"/>
  <c r="AP62" i="55"/>
  <c r="AO62" i="55"/>
  <c r="AM62" i="55"/>
  <c r="AL62" i="55"/>
  <c r="AK62" i="55"/>
  <c r="AJ62" i="55"/>
  <c r="AI62" i="55"/>
  <c r="AH62" i="55"/>
  <c r="AG62" i="55"/>
  <c r="AF62" i="55"/>
  <c r="AD62" i="55"/>
  <c r="AC62" i="55"/>
  <c r="AB62" i="55"/>
  <c r="AA62" i="55"/>
  <c r="X62" i="55" a="1"/>
  <c r="X62" i="55" s="1"/>
  <c r="W62" i="55"/>
  <c r="U62" i="55"/>
  <c r="R62" i="55"/>
  <c r="O62" i="55"/>
  <c r="AU61" i="55"/>
  <c r="AS61" i="55"/>
  <c r="AR61" i="55"/>
  <c r="AP61" i="55"/>
  <c r="AQ61" i="55" s="1"/>
  <c r="AO61" i="55"/>
  <c r="AM61" i="55"/>
  <c r="AL61" i="55"/>
  <c r="AK61" i="55"/>
  <c r="AJ61" i="55"/>
  <c r="AI61" i="55"/>
  <c r="AH61" i="55"/>
  <c r="AG61" i="55"/>
  <c r="AF61" i="55"/>
  <c r="AD61" i="55"/>
  <c r="AC61" i="55"/>
  <c r="AB61" i="55"/>
  <c r="AA61" i="55"/>
  <c r="X61" i="55" a="1"/>
  <c r="X61" i="55" s="1"/>
  <c r="W61" i="55"/>
  <c r="U61" i="55"/>
  <c r="R61" i="55"/>
  <c r="O61" i="55"/>
  <c r="AU60" i="55"/>
  <c r="AS60" i="55"/>
  <c r="AR60" i="55"/>
  <c r="AP60" i="55"/>
  <c r="AO60" i="55"/>
  <c r="AM60" i="55"/>
  <c r="AL60" i="55"/>
  <c r="AK60" i="55"/>
  <c r="AJ60" i="55"/>
  <c r="AI60" i="55"/>
  <c r="AH60" i="55"/>
  <c r="AG60" i="55"/>
  <c r="AF60" i="55"/>
  <c r="AD60" i="55"/>
  <c r="AC60" i="55"/>
  <c r="AB60" i="55"/>
  <c r="AA60" i="55"/>
  <c r="X60" i="55" a="1"/>
  <c r="X60" i="55" s="1"/>
  <c r="W60" i="55"/>
  <c r="Y60" i="55" s="1"/>
  <c r="U60" i="55"/>
  <c r="R60" i="55"/>
  <c r="O60" i="55"/>
  <c r="AU59" i="55"/>
  <c r="AS59" i="55"/>
  <c r="AR59" i="55"/>
  <c r="AP59" i="55"/>
  <c r="AO59" i="55"/>
  <c r="AM59" i="55"/>
  <c r="AL59" i="55"/>
  <c r="AK59" i="55"/>
  <c r="AJ59" i="55"/>
  <c r="AI59" i="55"/>
  <c r="AH59" i="55"/>
  <c r="AG59" i="55"/>
  <c r="AF59" i="55"/>
  <c r="AD59" i="55"/>
  <c r="AC59" i="55"/>
  <c r="AB59" i="55"/>
  <c r="AA59" i="55"/>
  <c r="X59" i="55" a="1"/>
  <c r="X59" i="55" s="1"/>
  <c r="W59" i="55"/>
  <c r="U59" i="55"/>
  <c r="R59" i="55"/>
  <c r="O59" i="55"/>
  <c r="AU58" i="55"/>
  <c r="AS58" i="55"/>
  <c r="AR58" i="55"/>
  <c r="AT58" i="55" s="1"/>
  <c r="AP58" i="55"/>
  <c r="AO58" i="55"/>
  <c r="AM58" i="55"/>
  <c r="AZ58" i="55" s="1"/>
  <c r="AL58" i="55"/>
  <c r="AK58" i="55"/>
  <c r="AJ58" i="55"/>
  <c r="AI58" i="55"/>
  <c r="AH58" i="55"/>
  <c r="AG58" i="55"/>
  <c r="AF58" i="55"/>
  <c r="AD58" i="55"/>
  <c r="AC58" i="55"/>
  <c r="AB58" i="55"/>
  <c r="AA58" i="55"/>
  <c r="X58" i="55" a="1"/>
  <c r="X58" i="55" s="1"/>
  <c r="W58" i="55"/>
  <c r="U58" i="55"/>
  <c r="R58" i="55"/>
  <c r="O58" i="55"/>
  <c r="AU57" i="55"/>
  <c r="AS57" i="55"/>
  <c r="AR57" i="55"/>
  <c r="AP57" i="55"/>
  <c r="AO57" i="55"/>
  <c r="AM57" i="55"/>
  <c r="AL57" i="55"/>
  <c r="AN57" i="55" s="1"/>
  <c r="AK57" i="55"/>
  <c r="AJ57" i="55"/>
  <c r="AI57" i="55"/>
  <c r="AH57" i="55"/>
  <c r="AG57" i="55"/>
  <c r="AF57" i="55"/>
  <c r="AD57" i="55"/>
  <c r="AC57" i="55"/>
  <c r="AB57" i="55"/>
  <c r="AA57" i="55"/>
  <c r="X57" i="55" a="1"/>
  <c r="X57" i="55" s="1"/>
  <c r="W57" i="55"/>
  <c r="U57" i="55"/>
  <c r="R57" i="55"/>
  <c r="O57" i="55"/>
  <c r="AU56" i="55"/>
  <c r="AS56" i="55"/>
  <c r="AR56" i="55"/>
  <c r="AP56" i="55"/>
  <c r="AO56" i="55"/>
  <c r="AQ56" i="55" s="1"/>
  <c r="AM56" i="55"/>
  <c r="AL56" i="55"/>
  <c r="AN56" i="55" s="1"/>
  <c r="AK56" i="55"/>
  <c r="AJ56" i="55"/>
  <c r="AI56" i="55"/>
  <c r="AH56" i="55"/>
  <c r="AG56" i="55"/>
  <c r="AF56" i="55"/>
  <c r="AD56" i="55"/>
  <c r="AC56" i="55"/>
  <c r="AB56" i="55"/>
  <c r="AA56" i="55"/>
  <c r="X56" i="55" a="1"/>
  <c r="X56" i="55" s="1"/>
  <c r="W56" i="55"/>
  <c r="U56" i="55"/>
  <c r="R56" i="55"/>
  <c r="O56" i="55"/>
  <c r="AU55" i="55"/>
  <c r="AS55" i="55"/>
  <c r="AR55" i="55"/>
  <c r="AP55" i="55"/>
  <c r="AO55" i="55"/>
  <c r="AM55" i="55"/>
  <c r="AL55" i="55"/>
  <c r="AK55" i="55"/>
  <c r="AJ55" i="55"/>
  <c r="AI55" i="55"/>
  <c r="AH55" i="55"/>
  <c r="AG55" i="55"/>
  <c r="AF55" i="55"/>
  <c r="AD55" i="55"/>
  <c r="AC55" i="55"/>
  <c r="AB55" i="55"/>
  <c r="AA55" i="55"/>
  <c r="X55" i="55" a="1"/>
  <c r="X55" i="55" s="1"/>
  <c r="W55" i="55"/>
  <c r="U55" i="55"/>
  <c r="R55" i="55"/>
  <c r="O55" i="55"/>
  <c r="AU54" i="55"/>
  <c r="AS54" i="55"/>
  <c r="AR54" i="55"/>
  <c r="AT54" i="55" s="1"/>
  <c r="AP54" i="55"/>
  <c r="AO54" i="55"/>
  <c r="AM54" i="55"/>
  <c r="AL54" i="55"/>
  <c r="AK54" i="55"/>
  <c r="AJ54" i="55"/>
  <c r="AI54" i="55"/>
  <c r="AH54" i="55"/>
  <c r="AG54" i="55"/>
  <c r="AF54" i="55"/>
  <c r="AD54" i="55"/>
  <c r="AC54" i="55"/>
  <c r="AB54" i="55"/>
  <c r="AA54" i="55"/>
  <c r="X54" i="55" a="1"/>
  <c r="X54" i="55" s="1"/>
  <c r="W54" i="55"/>
  <c r="U54" i="55"/>
  <c r="R54" i="55"/>
  <c r="O54" i="55"/>
  <c r="AU53" i="55"/>
  <c r="AS53" i="55"/>
  <c r="AR53" i="55"/>
  <c r="AP53" i="55"/>
  <c r="AO53" i="55"/>
  <c r="AQ53" i="55" s="1"/>
  <c r="AM53" i="55"/>
  <c r="AL53" i="55"/>
  <c r="AN53" i="55" s="1"/>
  <c r="AK53" i="55"/>
  <c r="AJ53" i="55"/>
  <c r="AI53" i="55"/>
  <c r="AH53" i="55"/>
  <c r="AG53" i="55"/>
  <c r="AF53" i="55"/>
  <c r="AD53" i="55"/>
  <c r="AC53" i="55"/>
  <c r="AB53" i="55"/>
  <c r="AA53" i="55"/>
  <c r="X53" i="55" a="1"/>
  <c r="X53" i="55" s="1"/>
  <c r="W53" i="55"/>
  <c r="U53" i="55"/>
  <c r="R53" i="55"/>
  <c r="O53" i="55"/>
  <c r="AU52" i="55"/>
  <c r="AS52" i="55"/>
  <c r="AR52" i="55"/>
  <c r="AT52" i="55" s="1"/>
  <c r="AP52" i="55"/>
  <c r="AO52" i="55"/>
  <c r="AQ52" i="55" s="1"/>
  <c r="AM52" i="55"/>
  <c r="AL52" i="55"/>
  <c r="AN52" i="55" s="1"/>
  <c r="AK52" i="55"/>
  <c r="AJ52" i="55"/>
  <c r="AI52" i="55"/>
  <c r="AH52" i="55"/>
  <c r="AG52" i="55"/>
  <c r="AF52" i="55"/>
  <c r="AD52" i="55"/>
  <c r="AC52" i="55"/>
  <c r="AB52" i="55"/>
  <c r="AA52" i="55"/>
  <c r="X52" i="55" a="1"/>
  <c r="X52" i="55" s="1"/>
  <c r="W52" i="55"/>
  <c r="U52" i="55"/>
  <c r="R52" i="55"/>
  <c r="O52" i="55"/>
  <c r="AU51" i="55"/>
  <c r="AS51" i="55"/>
  <c r="AR51" i="55"/>
  <c r="AP51" i="55"/>
  <c r="AO51" i="55"/>
  <c r="AQ51" i="55" s="1"/>
  <c r="AM51" i="55"/>
  <c r="AL51" i="55"/>
  <c r="AN51" i="55" s="1"/>
  <c r="AK51" i="55"/>
  <c r="AJ51" i="55"/>
  <c r="AI51" i="55"/>
  <c r="AH51" i="55"/>
  <c r="AG51" i="55"/>
  <c r="AF51" i="55"/>
  <c r="AD51" i="55"/>
  <c r="AC51" i="55"/>
  <c r="AB51" i="55"/>
  <c r="AA51" i="55"/>
  <c r="X51" i="55" a="1"/>
  <c r="X51" i="55" s="1"/>
  <c r="W51" i="55"/>
  <c r="Y51" i="55" s="1"/>
  <c r="U51" i="55"/>
  <c r="R51" i="55"/>
  <c r="O51" i="55"/>
  <c r="AU50" i="55"/>
  <c r="AS50" i="55"/>
  <c r="AR50" i="55"/>
  <c r="AP50" i="55"/>
  <c r="AO50" i="55"/>
  <c r="AQ50" i="55" s="1"/>
  <c r="AW50" i="55" s="1"/>
  <c r="AX50" i="55" s="1"/>
  <c r="AM50" i="55"/>
  <c r="AL50" i="55"/>
  <c r="AN50" i="55" s="1"/>
  <c r="AK50" i="55"/>
  <c r="AJ50" i="55"/>
  <c r="AI50" i="55"/>
  <c r="AH50" i="55"/>
  <c r="AG50" i="55"/>
  <c r="AF50" i="55"/>
  <c r="AD50" i="55"/>
  <c r="AC50" i="55"/>
  <c r="AB50" i="55"/>
  <c r="AA50" i="55"/>
  <c r="X50" i="55" a="1"/>
  <c r="X50" i="55" s="1"/>
  <c r="W50" i="55"/>
  <c r="Y50" i="55" s="1"/>
  <c r="U50" i="55"/>
  <c r="R50" i="55"/>
  <c r="O50" i="55"/>
  <c r="AU49" i="55"/>
  <c r="AY49" i="55" s="1"/>
  <c r="BD49" i="55" s="1"/>
  <c r="AS49" i="55"/>
  <c r="AR49" i="55"/>
  <c r="AP49" i="55"/>
  <c r="AO49" i="55"/>
  <c r="AM49" i="55"/>
  <c r="AL49" i="55"/>
  <c r="AK49" i="55"/>
  <c r="AJ49" i="55"/>
  <c r="AI49" i="55"/>
  <c r="AH49" i="55"/>
  <c r="AG49" i="55"/>
  <c r="AF49" i="55"/>
  <c r="AD49" i="55"/>
  <c r="AC49" i="55"/>
  <c r="AB49" i="55"/>
  <c r="AA49" i="55"/>
  <c r="X49" i="55" a="1"/>
  <c r="X49" i="55" s="1"/>
  <c r="W49" i="55"/>
  <c r="U49" i="55"/>
  <c r="R49" i="55"/>
  <c r="O49" i="55"/>
  <c r="AU48" i="55"/>
  <c r="AS48" i="55"/>
  <c r="AR48" i="55"/>
  <c r="AP48" i="55"/>
  <c r="AO48" i="55"/>
  <c r="AM48" i="55"/>
  <c r="AL48" i="55"/>
  <c r="AK48" i="55"/>
  <c r="AJ48" i="55"/>
  <c r="AI48" i="55"/>
  <c r="AH48" i="55"/>
  <c r="AG48" i="55"/>
  <c r="AF48" i="55"/>
  <c r="AD48" i="55"/>
  <c r="AC48" i="55"/>
  <c r="AB48" i="55"/>
  <c r="AA48" i="55"/>
  <c r="X48" i="55" a="1"/>
  <c r="X48" i="55" s="1"/>
  <c r="W48" i="55"/>
  <c r="U48" i="55"/>
  <c r="R48" i="55"/>
  <c r="O48" i="55"/>
  <c r="AU47" i="55"/>
  <c r="AS47" i="55"/>
  <c r="AR47" i="55"/>
  <c r="AT47" i="55" s="1"/>
  <c r="AP47" i="55"/>
  <c r="AO47" i="55"/>
  <c r="AQ47" i="55" s="1"/>
  <c r="AM47" i="55"/>
  <c r="AL47" i="55"/>
  <c r="AK47" i="55"/>
  <c r="AJ47" i="55"/>
  <c r="AI47" i="55"/>
  <c r="AH47" i="55"/>
  <c r="AG47" i="55"/>
  <c r="AF47" i="55"/>
  <c r="AD47" i="55"/>
  <c r="AC47" i="55"/>
  <c r="AB47" i="55"/>
  <c r="AA47" i="55"/>
  <c r="X47" i="55" a="1"/>
  <c r="X47" i="55" s="1"/>
  <c r="W47" i="55"/>
  <c r="U47" i="55"/>
  <c r="R47" i="55"/>
  <c r="O47" i="55"/>
  <c r="AU46" i="55"/>
  <c r="AS46" i="55"/>
  <c r="AR46" i="55"/>
  <c r="AP46" i="55"/>
  <c r="AO46" i="55"/>
  <c r="AM46" i="55"/>
  <c r="AL46" i="55"/>
  <c r="AK46" i="55"/>
  <c r="AJ46" i="55"/>
  <c r="AI46" i="55"/>
  <c r="AH46" i="55"/>
  <c r="AG46" i="55"/>
  <c r="AF46" i="55"/>
  <c r="AD46" i="55"/>
  <c r="AC46" i="55"/>
  <c r="AB46" i="55"/>
  <c r="AA46" i="55"/>
  <c r="X46" i="55" a="1"/>
  <c r="X46" i="55" s="1"/>
  <c r="W46" i="55"/>
  <c r="U46" i="55"/>
  <c r="R46" i="55"/>
  <c r="O46" i="55"/>
  <c r="AU45" i="55"/>
  <c r="AS45" i="55"/>
  <c r="AR45" i="55"/>
  <c r="AT45" i="55" s="1"/>
  <c r="AP45" i="55"/>
  <c r="AO45" i="55"/>
  <c r="AQ45" i="55" s="1"/>
  <c r="AM45" i="55"/>
  <c r="AL45" i="55"/>
  <c r="AK45" i="55"/>
  <c r="AJ45" i="55"/>
  <c r="AI45" i="55"/>
  <c r="AH45" i="55"/>
  <c r="AG45" i="55"/>
  <c r="AF45" i="55"/>
  <c r="AD45" i="55"/>
  <c r="AC45" i="55"/>
  <c r="AB45" i="55"/>
  <c r="AA45" i="55"/>
  <c r="X45" i="55" a="1"/>
  <c r="X45" i="55" s="1"/>
  <c r="W45" i="55"/>
  <c r="U45" i="55"/>
  <c r="R45" i="55"/>
  <c r="O45" i="55"/>
  <c r="AU44" i="55"/>
  <c r="AY44" i="55" s="1"/>
  <c r="BD44" i="55" s="1"/>
  <c r="AS44" i="55"/>
  <c r="AR44" i="55"/>
  <c r="AP44" i="55"/>
  <c r="AO44" i="55"/>
  <c r="AQ44" i="55" s="1"/>
  <c r="AM44" i="55"/>
  <c r="AL44" i="55"/>
  <c r="AK44" i="55"/>
  <c r="AJ44" i="55"/>
  <c r="AI44" i="55"/>
  <c r="AH44" i="55"/>
  <c r="AG44" i="55"/>
  <c r="AF44" i="55"/>
  <c r="AD44" i="55"/>
  <c r="AC44" i="55"/>
  <c r="AB44" i="55"/>
  <c r="AA44" i="55"/>
  <c r="X44" i="55" a="1"/>
  <c r="X44" i="55" s="1"/>
  <c r="W44" i="55"/>
  <c r="U44" i="55"/>
  <c r="R44" i="55"/>
  <c r="O44" i="55"/>
  <c r="AU43" i="55"/>
  <c r="AS43" i="55"/>
  <c r="AR43" i="55"/>
  <c r="AT43" i="55" s="1"/>
  <c r="AP43" i="55"/>
  <c r="AO43" i="55"/>
  <c r="AM43" i="55"/>
  <c r="AL43" i="55"/>
  <c r="AK43" i="55"/>
  <c r="AJ43" i="55"/>
  <c r="AI43" i="55"/>
  <c r="AH43" i="55"/>
  <c r="AG43" i="55"/>
  <c r="AF43" i="55"/>
  <c r="AD43" i="55"/>
  <c r="AC43" i="55"/>
  <c r="AB43" i="55"/>
  <c r="AA43" i="55"/>
  <c r="X43" i="55" a="1"/>
  <c r="X43" i="55" s="1"/>
  <c r="W43" i="55"/>
  <c r="U43" i="55"/>
  <c r="R43" i="55"/>
  <c r="O43" i="55"/>
  <c r="AU42" i="55"/>
  <c r="AS42" i="55"/>
  <c r="AR42" i="55"/>
  <c r="AP42" i="55"/>
  <c r="AQ42" i="55" s="1"/>
  <c r="AW42" i="55" s="1"/>
  <c r="AX42" i="55" s="1"/>
  <c r="AO42" i="55"/>
  <c r="AM42" i="55"/>
  <c r="AL42" i="55"/>
  <c r="AK42" i="55"/>
  <c r="AJ42" i="55"/>
  <c r="AI42" i="55"/>
  <c r="AH42" i="55"/>
  <c r="AG42" i="55"/>
  <c r="AF42" i="55"/>
  <c r="AD42" i="55"/>
  <c r="AC42" i="55"/>
  <c r="AB42" i="55"/>
  <c r="AA42" i="55"/>
  <c r="X42" i="55" a="1"/>
  <c r="X42" i="55" s="1"/>
  <c r="W42" i="55"/>
  <c r="U42" i="55"/>
  <c r="R42" i="55"/>
  <c r="O42" i="55"/>
  <c r="AU41" i="55"/>
  <c r="AS41" i="55"/>
  <c r="AR41" i="55"/>
  <c r="AT41" i="55" s="1"/>
  <c r="AP41" i="55"/>
  <c r="AO41" i="55"/>
  <c r="AM41" i="55"/>
  <c r="AL41" i="55"/>
  <c r="AN41" i="55" s="1"/>
  <c r="AK41" i="55"/>
  <c r="AJ41" i="55"/>
  <c r="AI41" i="55"/>
  <c r="AH41" i="55"/>
  <c r="AG41" i="55"/>
  <c r="AF41" i="55"/>
  <c r="AD41" i="55"/>
  <c r="AC41" i="55"/>
  <c r="AB41" i="55"/>
  <c r="AA41" i="55"/>
  <c r="X41" i="55" a="1"/>
  <c r="X41" i="55" s="1"/>
  <c r="W41" i="55"/>
  <c r="U41" i="55"/>
  <c r="R41" i="55"/>
  <c r="O41" i="55"/>
  <c r="AU40" i="55"/>
  <c r="AS40" i="55"/>
  <c r="AR40" i="55"/>
  <c r="AP40" i="55"/>
  <c r="AO40" i="55"/>
  <c r="AQ40" i="55" s="1"/>
  <c r="AW40" i="55" s="1"/>
  <c r="AX40" i="55" s="1"/>
  <c r="AM40" i="55"/>
  <c r="AL40" i="55"/>
  <c r="AK40" i="55"/>
  <c r="AJ40" i="55"/>
  <c r="AI40" i="55"/>
  <c r="AH40" i="55"/>
  <c r="AG40" i="55"/>
  <c r="AF40" i="55"/>
  <c r="AD40" i="55"/>
  <c r="AC40" i="55"/>
  <c r="AB40" i="55"/>
  <c r="AA40" i="55"/>
  <c r="X40" i="55" a="1"/>
  <c r="X40" i="55" s="1"/>
  <c r="W40" i="55"/>
  <c r="U40" i="55"/>
  <c r="R40" i="55"/>
  <c r="O40" i="55"/>
  <c r="AU39" i="55"/>
  <c r="AS39" i="55"/>
  <c r="AR39" i="55"/>
  <c r="AP39" i="55"/>
  <c r="AO39" i="55"/>
  <c r="AM39" i="55"/>
  <c r="AL39" i="55"/>
  <c r="AK39" i="55"/>
  <c r="AJ39" i="55"/>
  <c r="AI39" i="55"/>
  <c r="AH39" i="55"/>
  <c r="AG39" i="55"/>
  <c r="AF39" i="55"/>
  <c r="AD39" i="55"/>
  <c r="AC39" i="55"/>
  <c r="AB39" i="55"/>
  <c r="AA39" i="55"/>
  <c r="X39" i="55" a="1"/>
  <c r="X39" i="55" s="1"/>
  <c r="W39" i="55"/>
  <c r="U39" i="55"/>
  <c r="R39" i="55"/>
  <c r="O39" i="55"/>
  <c r="AU38" i="55"/>
  <c r="AS38" i="55"/>
  <c r="AR38" i="55"/>
  <c r="AP38" i="55"/>
  <c r="AO38" i="55"/>
  <c r="AM38" i="55"/>
  <c r="AL38" i="55"/>
  <c r="AK38" i="55"/>
  <c r="AJ38" i="55"/>
  <c r="AI38" i="55"/>
  <c r="AH38" i="55"/>
  <c r="AG38" i="55"/>
  <c r="AF38" i="55"/>
  <c r="AD38" i="55"/>
  <c r="AC38" i="55"/>
  <c r="AB38" i="55"/>
  <c r="AA38" i="55"/>
  <c r="X38" i="55" a="1"/>
  <c r="X38" i="55" s="1"/>
  <c r="W38" i="55"/>
  <c r="U38" i="55"/>
  <c r="R38" i="55"/>
  <c r="O38" i="55"/>
  <c r="AU37" i="55"/>
  <c r="AZ37" i="55" s="1"/>
  <c r="AS37" i="55"/>
  <c r="AR37" i="55"/>
  <c r="AT37" i="55" s="1"/>
  <c r="AP37" i="55"/>
  <c r="AO37" i="55"/>
  <c r="AM37" i="55"/>
  <c r="AN37" i="55" s="1"/>
  <c r="AL37" i="55"/>
  <c r="AK37" i="55"/>
  <c r="AJ37" i="55"/>
  <c r="AI37" i="55"/>
  <c r="AH37" i="55"/>
  <c r="AG37" i="55"/>
  <c r="AF37" i="55"/>
  <c r="AD37" i="55"/>
  <c r="AC37" i="55"/>
  <c r="AB37" i="55"/>
  <c r="AA37" i="55"/>
  <c r="X37" i="55" a="1"/>
  <c r="X37" i="55" s="1"/>
  <c r="W37" i="55"/>
  <c r="U37" i="55"/>
  <c r="R37" i="55"/>
  <c r="O37" i="55"/>
  <c r="AU36" i="55"/>
  <c r="AS36" i="55"/>
  <c r="AR36" i="55"/>
  <c r="AT36" i="55" s="1"/>
  <c r="AP36" i="55"/>
  <c r="AO36" i="55"/>
  <c r="AQ36" i="55" s="1"/>
  <c r="AM36" i="55"/>
  <c r="AL36" i="55"/>
  <c r="AN36" i="55" s="1"/>
  <c r="AK36" i="55"/>
  <c r="AJ36" i="55"/>
  <c r="AI36" i="55"/>
  <c r="AH36" i="55"/>
  <c r="AG36" i="55"/>
  <c r="AF36" i="55"/>
  <c r="AD36" i="55"/>
  <c r="AC36" i="55"/>
  <c r="AB36" i="55"/>
  <c r="AA36" i="55"/>
  <c r="X36" i="55" a="1"/>
  <c r="X36" i="55" s="1"/>
  <c r="W36" i="55"/>
  <c r="U36" i="55"/>
  <c r="R36" i="55"/>
  <c r="O36" i="55"/>
  <c r="AU35" i="55"/>
  <c r="AZ35" i="55" s="1"/>
  <c r="AS35" i="55"/>
  <c r="AR35" i="55"/>
  <c r="AT35" i="55" s="1"/>
  <c r="AP35" i="55"/>
  <c r="AO35" i="55"/>
  <c r="AM35" i="55"/>
  <c r="AL35" i="55"/>
  <c r="AY35" i="55" s="1"/>
  <c r="AK35" i="55"/>
  <c r="AJ35" i="55"/>
  <c r="AI35" i="55"/>
  <c r="AH35" i="55"/>
  <c r="AG35" i="55"/>
  <c r="AF35" i="55"/>
  <c r="AD35" i="55"/>
  <c r="AC35" i="55"/>
  <c r="AB35" i="55"/>
  <c r="AA35" i="55"/>
  <c r="X35" i="55" a="1"/>
  <c r="X35" i="55" s="1"/>
  <c r="W35" i="55"/>
  <c r="U35" i="55"/>
  <c r="R35" i="55"/>
  <c r="O35" i="55"/>
  <c r="AU34" i="55"/>
  <c r="AS34" i="55"/>
  <c r="AR34" i="55"/>
  <c r="AP34" i="55"/>
  <c r="AO34" i="55"/>
  <c r="AM34" i="55"/>
  <c r="AL34" i="55"/>
  <c r="AN34" i="55" s="1"/>
  <c r="AK34" i="55"/>
  <c r="AJ34" i="55"/>
  <c r="AI34" i="55"/>
  <c r="AH34" i="55"/>
  <c r="AG34" i="55"/>
  <c r="AF34" i="55"/>
  <c r="AD34" i="55"/>
  <c r="AC34" i="55"/>
  <c r="AB34" i="55"/>
  <c r="AA34" i="55"/>
  <c r="X34" i="55" a="1"/>
  <c r="X34" i="55" s="1"/>
  <c r="W34" i="55"/>
  <c r="U34" i="55"/>
  <c r="R34" i="55"/>
  <c r="O34" i="55"/>
  <c r="AU33" i="55"/>
  <c r="AS33" i="55"/>
  <c r="AR33" i="55"/>
  <c r="AP33" i="55"/>
  <c r="AO33" i="55"/>
  <c r="AQ33" i="55" s="1"/>
  <c r="AM33" i="55"/>
  <c r="AL33" i="55"/>
  <c r="AK33" i="55"/>
  <c r="AJ33" i="55"/>
  <c r="AI33" i="55"/>
  <c r="AH33" i="55"/>
  <c r="AG33" i="55"/>
  <c r="AF33" i="55"/>
  <c r="AD33" i="55"/>
  <c r="AC33" i="55"/>
  <c r="AB33" i="55"/>
  <c r="AA33" i="55"/>
  <c r="X33" i="55" a="1"/>
  <c r="X33" i="55" s="1"/>
  <c r="W33" i="55"/>
  <c r="U33" i="55"/>
  <c r="R33" i="55"/>
  <c r="O33" i="55"/>
  <c r="AU32" i="55"/>
  <c r="AS32" i="55"/>
  <c r="AR32" i="55"/>
  <c r="AT32" i="55" s="1"/>
  <c r="AP32" i="55"/>
  <c r="AQ32" i="55" s="1"/>
  <c r="AO32" i="55"/>
  <c r="AM32" i="55"/>
  <c r="AL32" i="55"/>
  <c r="AN32" i="55" s="1"/>
  <c r="AK32" i="55"/>
  <c r="AJ32" i="55"/>
  <c r="AI32" i="55"/>
  <c r="AH32" i="55"/>
  <c r="AG32" i="55"/>
  <c r="AF32" i="55"/>
  <c r="AD32" i="55"/>
  <c r="AC32" i="55"/>
  <c r="AB32" i="55"/>
  <c r="AA32" i="55"/>
  <c r="X32" i="55" a="1"/>
  <c r="X32" i="55" s="1"/>
  <c r="W32" i="55"/>
  <c r="U32" i="55"/>
  <c r="R32" i="55"/>
  <c r="O32" i="55"/>
  <c r="AU31" i="55"/>
  <c r="AS31" i="55"/>
  <c r="AR31" i="55"/>
  <c r="AT31" i="55" s="1"/>
  <c r="AP31" i="55"/>
  <c r="AO31" i="55"/>
  <c r="AQ31" i="55" s="1"/>
  <c r="AM31" i="55"/>
  <c r="AL31" i="55"/>
  <c r="AK31" i="55"/>
  <c r="AJ31" i="55"/>
  <c r="AI31" i="55"/>
  <c r="AH31" i="55"/>
  <c r="AG31" i="55"/>
  <c r="AF31" i="55"/>
  <c r="AD31" i="55"/>
  <c r="AC31" i="55"/>
  <c r="AB31" i="55"/>
  <c r="AA31" i="55"/>
  <c r="X31" i="55" a="1"/>
  <c r="X31" i="55" s="1"/>
  <c r="W31" i="55"/>
  <c r="U31" i="55"/>
  <c r="R31" i="55"/>
  <c r="O31" i="55"/>
  <c r="AU30" i="55"/>
  <c r="AS30" i="55"/>
  <c r="AR30" i="55"/>
  <c r="AP30" i="55"/>
  <c r="AO30" i="55"/>
  <c r="AM30" i="55"/>
  <c r="AZ30" i="55" s="1"/>
  <c r="AL30" i="55"/>
  <c r="AK30" i="55"/>
  <c r="AJ30" i="55"/>
  <c r="AI30" i="55"/>
  <c r="AH30" i="55"/>
  <c r="AG30" i="55"/>
  <c r="AF30" i="55"/>
  <c r="AD30" i="55"/>
  <c r="AC30" i="55"/>
  <c r="AB30" i="55"/>
  <c r="AA30" i="55"/>
  <c r="X30" i="55" a="1"/>
  <c r="X30" i="55" s="1"/>
  <c r="W30" i="55"/>
  <c r="U30" i="55"/>
  <c r="R30" i="55"/>
  <c r="O30" i="55"/>
  <c r="AU29" i="55"/>
  <c r="AS29" i="55"/>
  <c r="AR29" i="55"/>
  <c r="AP29" i="55"/>
  <c r="AO29" i="55"/>
  <c r="AQ29" i="55" s="1"/>
  <c r="AM29" i="55"/>
  <c r="AL29" i="55"/>
  <c r="AK29" i="55"/>
  <c r="AJ29" i="55"/>
  <c r="AI29" i="55"/>
  <c r="AH29" i="55"/>
  <c r="AG29" i="55"/>
  <c r="AF29" i="55"/>
  <c r="AD29" i="55"/>
  <c r="AC29" i="55"/>
  <c r="AB29" i="55"/>
  <c r="AA29" i="55"/>
  <c r="X29" i="55" a="1"/>
  <c r="X29" i="55" s="1"/>
  <c r="W29" i="55"/>
  <c r="U29" i="55"/>
  <c r="R29" i="55"/>
  <c r="O29" i="55"/>
  <c r="AU28" i="55"/>
  <c r="AY28" i="55" s="1"/>
  <c r="AS28" i="55"/>
  <c r="AR28" i="55"/>
  <c r="AT28" i="55" s="1"/>
  <c r="AP28" i="55"/>
  <c r="AO28" i="55"/>
  <c r="AQ28" i="55" s="1"/>
  <c r="AM28" i="55"/>
  <c r="AL28" i="55"/>
  <c r="AK28" i="55"/>
  <c r="AJ28" i="55"/>
  <c r="AI28" i="55"/>
  <c r="AH28" i="55"/>
  <c r="AG28" i="55"/>
  <c r="AF28" i="55"/>
  <c r="AD28" i="55"/>
  <c r="AC28" i="55"/>
  <c r="AB28" i="55"/>
  <c r="AA28" i="55"/>
  <c r="X28" i="55" a="1"/>
  <c r="X28" i="55" s="1"/>
  <c r="W28" i="55"/>
  <c r="U28" i="55"/>
  <c r="R28" i="55"/>
  <c r="O28" i="55"/>
  <c r="AU27" i="55"/>
  <c r="AZ27" i="55" s="1"/>
  <c r="AS27" i="55"/>
  <c r="AR27" i="55"/>
  <c r="AP27" i="55"/>
  <c r="AQ27" i="55" s="1"/>
  <c r="AO27" i="55"/>
  <c r="AM27" i="55"/>
  <c r="AL27" i="55"/>
  <c r="AN27" i="55" s="1"/>
  <c r="AK27" i="55"/>
  <c r="AJ27" i="55"/>
  <c r="AI27" i="55"/>
  <c r="AH27" i="55"/>
  <c r="AG27" i="55"/>
  <c r="AF27" i="55"/>
  <c r="AD27" i="55"/>
  <c r="AC27" i="55"/>
  <c r="AB27" i="55"/>
  <c r="AA27" i="55"/>
  <c r="X27" i="55" a="1"/>
  <c r="X27" i="55" s="1"/>
  <c r="Y27" i="55" s="1"/>
  <c r="W27" i="55"/>
  <c r="U27" i="55"/>
  <c r="R27" i="55"/>
  <c r="O27" i="55"/>
  <c r="AU26" i="55"/>
  <c r="AS26" i="55"/>
  <c r="AR26" i="55"/>
  <c r="AP26" i="55"/>
  <c r="AO26" i="55"/>
  <c r="AM26" i="55"/>
  <c r="AL26" i="55"/>
  <c r="AN26" i="55" s="1"/>
  <c r="AK26" i="55"/>
  <c r="AJ26" i="55"/>
  <c r="AI26" i="55"/>
  <c r="AH26" i="55"/>
  <c r="AG26" i="55"/>
  <c r="AF26" i="55"/>
  <c r="AD26" i="55"/>
  <c r="AC26" i="55"/>
  <c r="AB26" i="55"/>
  <c r="AA26" i="55"/>
  <c r="X26" i="55" a="1"/>
  <c r="X26" i="55" s="1"/>
  <c r="W26" i="55"/>
  <c r="U26" i="55"/>
  <c r="R26" i="55"/>
  <c r="O26" i="55"/>
  <c r="AU25" i="55"/>
  <c r="AS25" i="55"/>
  <c r="AR25" i="55"/>
  <c r="AP25" i="55"/>
  <c r="AO25" i="55"/>
  <c r="AM25" i="55"/>
  <c r="AL25" i="55"/>
  <c r="AK25" i="55"/>
  <c r="AJ25" i="55"/>
  <c r="AI25" i="55"/>
  <c r="AH25" i="55"/>
  <c r="AG25" i="55"/>
  <c r="AF25" i="55"/>
  <c r="AD25" i="55"/>
  <c r="AC25" i="55"/>
  <c r="AB25" i="55"/>
  <c r="AA25" i="55"/>
  <c r="X25" i="55" a="1"/>
  <c r="X25" i="55" s="1"/>
  <c r="W25" i="55"/>
  <c r="U25" i="55"/>
  <c r="R25" i="55"/>
  <c r="O25" i="55"/>
  <c r="AU24" i="55"/>
  <c r="AS24" i="55"/>
  <c r="AR24" i="55"/>
  <c r="AP24" i="55"/>
  <c r="AO24" i="55"/>
  <c r="AM24" i="55"/>
  <c r="AL24" i="55"/>
  <c r="AN24" i="55" s="1"/>
  <c r="AK24" i="55"/>
  <c r="AJ24" i="55"/>
  <c r="AI24" i="55"/>
  <c r="AH24" i="55"/>
  <c r="AG24" i="55"/>
  <c r="AF24" i="55"/>
  <c r="AD24" i="55"/>
  <c r="AC24" i="55"/>
  <c r="AB24" i="55"/>
  <c r="AA24" i="55"/>
  <c r="X24" i="55" a="1"/>
  <c r="X24" i="55" s="1"/>
  <c r="W24" i="55"/>
  <c r="U24" i="55"/>
  <c r="R24" i="55"/>
  <c r="O24" i="55"/>
  <c r="AU23" i="55"/>
  <c r="AS23" i="55"/>
  <c r="AR23" i="55"/>
  <c r="AP23" i="55"/>
  <c r="AO23" i="55"/>
  <c r="AM23" i="55"/>
  <c r="AL23" i="55"/>
  <c r="AK23" i="55"/>
  <c r="AJ23" i="55"/>
  <c r="AI23" i="55"/>
  <c r="AH23" i="55"/>
  <c r="AG23" i="55"/>
  <c r="AF23" i="55"/>
  <c r="AD23" i="55"/>
  <c r="AC23" i="55"/>
  <c r="AB23" i="55"/>
  <c r="AA23" i="55"/>
  <c r="X23" i="55" a="1"/>
  <c r="X23" i="55" s="1"/>
  <c r="W23" i="55"/>
  <c r="U23" i="55"/>
  <c r="R23" i="55"/>
  <c r="O23" i="55"/>
  <c r="AU22" i="55"/>
  <c r="AS22" i="55"/>
  <c r="AR22" i="55"/>
  <c r="AQ22" i="55"/>
  <c r="AP22" i="55"/>
  <c r="AO22" i="55"/>
  <c r="AN22" i="55"/>
  <c r="AM22" i="55"/>
  <c r="AL22" i="55"/>
  <c r="AK22" i="55"/>
  <c r="AJ22" i="55"/>
  <c r="AI22" i="55"/>
  <c r="AH22" i="55"/>
  <c r="AG22" i="55"/>
  <c r="AF22" i="55"/>
  <c r="AD22" i="55"/>
  <c r="AC22" i="55"/>
  <c r="AB22" i="55"/>
  <c r="AA22" i="55"/>
  <c r="X22" i="55" a="1"/>
  <c r="X22" i="55" s="1"/>
  <c r="W22" i="55"/>
  <c r="U22" i="55"/>
  <c r="R22" i="55"/>
  <c r="O22" i="55"/>
  <c r="AU21" i="55"/>
  <c r="AS21" i="55"/>
  <c r="AR21" i="55"/>
  <c r="AT21" i="55" s="1"/>
  <c r="AP21" i="55"/>
  <c r="AO21" i="55"/>
  <c r="AM21" i="55"/>
  <c r="AL21" i="55"/>
  <c r="AK21" i="55"/>
  <c r="AJ21" i="55"/>
  <c r="AI21" i="55"/>
  <c r="AH21" i="55"/>
  <c r="AG21" i="55"/>
  <c r="AF21" i="55"/>
  <c r="AD21" i="55"/>
  <c r="AC21" i="55"/>
  <c r="AB21" i="55"/>
  <c r="AA21" i="55"/>
  <c r="X21" i="55" a="1"/>
  <c r="X21" i="55" s="1"/>
  <c r="W21" i="55"/>
  <c r="U21" i="55"/>
  <c r="R21" i="55"/>
  <c r="O21" i="55"/>
  <c r="AU20" i="55"/>
  <c r="AS20" i="55"/>
  <c r="AR20" i="55"/>
  <c r="AP20" i="55"/>
  <c r="AO20" i="55"/>
  <c r="AM20" i="55"/>
  <c r="AL20" i="55"/>
  <c r="AK20" i="55"/>
  <c r="AJ20" i="55"/>
  <c r="AI20" i="55"/>
  <c r="AH20" i="55"/>
  <c r="AG20" i="55"/>
  <c r="AF20" i="55"/>
  <c r="AD20" i="55"/>
  <c r="AC20" i="55"/>
  <c r="AB20" i="55"/>
  <c r="AA20" i="55"/>
  <c r="X20" i="55" a="1"/>
  <c r="X20" i="55" s="1"/>
  <c r="W20" i="55"/>
  <c r="U20" i="55"/>
  <c r="R20" i="55"/>
  <c r="O20" i="55"/>
  <c r="AU19" i="55"/>
  <c r="AS19" i="55"/>
  <c r="AR19" i="55"/>
  <c r="AP19" i="55"/>
  <c r="AO19" i="55"/>
  <c r="AQ19" i="55" s="1"/>
  <c r="AM19" i="55"/>
  <c r="AZ19" i="55" s="1"/>
  <c r="AL19" i="55"/>
  <c r="AK19" i="55"/>
  <c r="AJ19" i="55"/>
  <c r="AI19" i="55"/>
  <c r="AH19" i="55"/>
  <c r="AG19" i="55"/>
  <c r="AF19" i="55"/>
  <c r="AD19" i="55"/>
  <c r="AC19" i="55"/>
  <c r="AB19" i="55"/>
  <c r="AA19" i="55"/>
  <c r="X19" i="55" a="1"/>
  <c r="X19" i="55" s="1"/>
  <c r="W19" i="55"/>
  <c r="U19" i="55"/>
  <c r="R19" i="55"/>
  <c r="O19" i="55"/>
  <c r="AU18" i="55"/>
  <c r="AS18" i="55"/>
  <c r="AR18" i="55"/>
  <c r="AP18" i="55"/>
  <c r="AO18" i="55"/>
  <c r="AQ18" i="55" s="1"/>
  <c r="AM18" i="55"/>
  <c r="AL18" i="55"/>
  <c r="AK18" i="55"/>
  <c r="AJ18" i="55"/>
  <c r="AI18" i="55"/>
  <c r="AH18" i="55"/>
  <c r="AG18" i="55"/>
  <c r="AF18" i="55"/>
  <c r="AD18" i="55"/>
  <c r="AC18" i="55"/>
  <c r="AB18" i="55"/>
  <c r="AA18" i="55"/>
  <c r="X18" i="55" a="1"/>
  <c r="X18" i="55" s="1"/>
  <c r="W18" i="55"/>
  <c r="U18" i="55"/>
  <c r="R18" i="55"/>
  <c r="O18" i="55"/>
  <c r="AU17" i="55"/>
  <c r="AZ17" i="55" s="1"/>
  <c r="AT17" i="55"/>
  <c r="AS17" i="55"/>
  <c r="AR17" i="55"/>
  <c r="AP17" i="55"/>
  <c r="AQ17" i="55" s="1"/>
  <c r="AO17" i="55"/>
  <c r="AM17" i="55"/>
  <c r="AL17" i="55"/>
  <c r="AK17" i="55"/>
  <c r="AJ17" i="55"/>
  <c r="AI17" i="55"/>
  <c r="AH17" i="55"/>
  <c r="AG17" i="55"/>
  <c r="AF17" i="55"/>
  <c r="AD17" i="55"/>
  <c r="AC17" i="55"/>
  <c r="AB17" i="55"/>
  <c r="AA17" i="55"/>
  <c r="X17" i="55" a="1"/>
  <c r="X17" i="55" s="1"/>
  <c r="W17" i="55"/>
  <c r="U17" i="55"/>
  <c r="R17" i="55"/>
  <c r="O17" i="55"/>
  <c r="AU16" i="55"/>
  <c r="AS16" i="55"/>
  <c r="AR16" i="55"/>
  <c r="AT16" i="55" s="1"/>
  <c r="AP16" i="55"/>
  <c r="AO16" i="55"/>
  <c r="AM16" i="55"/>
  <c r="AL16" i="55"/>
  <c r="AN16" i="55" s="1"/>
  <c r="AK16" i="55"/>
  <c r="AJ16" i="55"/>
  <c r="AI16" i="55"/>
  <c r="AH16" i="55"/>
  <c r="AG16" i="55"/>
  <c r="AF16" i="55"/>
  <c r="AD16" i="55"/>
  <c r="AC16" i="55"/>
  <c r="AB16" i="55"/>
  <c r="AA16" i="55"/>
  <c r="X16" i="55" a="1"/>
  <c r="X16" i="55" s="1"/>
  <c r="W16" i="55"/>
  <c r="U16" i="55"/>
  <c r="R16" i="55"/>
  <c r="O16" i="55"/>
  <c r="AU15" i="55"/>
  <c r="AS15" i="55"/>
  <c r="AR15" i="55"/>
  <c r="AP15" i="55"/>
  <c r="AO15" i="55"/>
  <c r="AM15" i="55"/>
  <c r="AL15" i="55"/>
  <c r="AN15" i="55" s="1"/>
  <c r="AK15" i="55"/>
  <c r="AJ15" i="55"/>
  <c r="AI15" i="55"/>
  <c r="AH15" i="55"/>
  <c r="AG15" i="55"/>
  <c r="AF15" i="55"/>
  <c r="AD15" i="55"/>
  <c r="AC15" i="55"/>
  <c r="AB15" i="55"/>
  <c r="AA15" i="55"/>
  <c r="X15" i="55" a="1"/>
  <c r="X15" i="55" s="1"/>
  <c r="W15" i="55"/>
  <c r="U15" i="55"/>
  <c r="R15" i="55"/>
  <c r="O15" i="55"/>
  <c r="AU14" i="55"/>
  <c r="AS14" i="55"/>
  <c r="AR14" i="55"/>
  <c r="AP14" i="55"/>
  <c r="AO14" i="55"/>
  <c r="AQ14" i="55" s="1"/>
  <c r="AM14" i="55"/>
  <c r="AL14" i="55"/>
  <c r="AN14" i="55" s="1"/>
  <c r="AK14" i="55"/>
  <c r="AJ14" i="55"/>
  <c r="AI14" i="55"/>
  <c r="AH14" i="55"/>
  <c r="AG14" i="55"/>
  <c r="AF14" i="55"/>
  <c r="AD14" i="55"/>
  <c r="AC14" i="55"/>
  <c r="AB14" i="55"/>
  <c r="AA14" i="55"/>
  <c r="X14" i="55" a="1"/>
  <c r="X14" i="55" s="1"/>
  <c r="W14" i="55"/>
  <c r="U14" i="55"/>
  <c r="R14" i="55"/>
  <c r="O14" i="55"/>
  <c r="AU13" i="55"/>
  <c r="AS13" i="55"/>
  <c r="AR13" i="55"/>
  <c r="AT13" i="55" s="1"/>
  <c r="AP13" i="55"/>
  <c r="AO13" i="55"/>
  <c r="AQ13" i="55" s="1"/>
  <c r="AW13" i="55" s="1"/>
  <c r="AX13" i="55" s="1"/>
  <c r="AM13" i="55"/>
  <c r="AL13" i="55"/>
  <c r="AK13" i="55"/>
  <c r="AJ13" i="55"/>
  <c r="AI13" i="55"/>
  <c r="AH13" i="55"/>
  <c r="AG13" i="55"/>
  <c r="AF13" i="55"/>
  <c r="AD13" i="55"/>
  <c r="AC13" i="55"/>
  <c r="AB13" i="55"/>
  <c r="AA13" i="55"/>
  <c r="X13" i="55" a="1"/>
  <c r="X13" i="55" s="1"/>
  <c r="W13" i="55"/>
  <c r="U13" i="55"/>
  <c r="R13" i="55"/>
  <c r="O13" i="55"/>
  <c r="AU12" i="55"/>
  <c r="AS12" i="55"/>
  <c r="AR12" i="55"/>
  <c r="AP12" i="55"/>
  <c r="AO12" i="55"/>
  <c r="AQ12" i="55" s="1"/>
  <c r="AM12" i="55"/>
  <c r="AZ12" i="55" s="1"/>
  <c r="AL12" i="55"/>
  <c r="AK12" i="55"/>
  <c r="AJ12" i="55"/>
  <c r="AI12" i="55"/>
  <c r="AH12" i="55"/>
  <c r="AG12" i="55"/>
  <c r="AF12" i="55"/>
  <c r="AD12" i="55"/>
  <c r="AC12" i="55"/>
  <c r="AB12" i="55"/>
  <c r="AA12" i="55"/>
  <c r="X12" i="55" a="1"/>
  <c r="X12" i="55" s="1"/>
  <c r="W12" i="55"/>
  <c r="U12" i="55"/>
  <c r="R12" i="55"/>
  <c r="O12" i="55"/>
  <c r="AU11" i="55"/>
  <c r="AS11" i="55"/>
  <c r="AR11" i="55"/>
  <c r="AP11" i="55"/>
  <c r="AO11" i="55"/>
  <c r="AM11" i="55"/>
  <c r="AL11" i="55"/>
  <c r="AN11" i="55" s="1"/>
  <c r="AK11" i="55"/>
  <c r="AJ11" i="55"/>
  <c r="AI11" i="55"/>
  <c r="AH11" i="55"/>
  <c r="AG11" i="55"/>
  <c r="AF11" i="55"/>
  <c r="AD11" i="55"/>
  <c r="AC11" i="55"/>
  <c r="AB11" i="55"/>
  <c r="AA11" i="55"/>
  <c r="X11" i="55" a="1"/>
  <c r="X11" i="55" s="1"/>
  <c r="W11" i="55"/>
  <c r="U11" i="55"/>
  <c r="R11" i="55"/>
  <c r="O11" i="55"/>
  <c r="AU10" i="55"/>
  <c r="AS10" i="55"/>
  <c r="AT10" i="55" s="1"/>
  <c r="AR10" i="55"/>
  <c r="AP10" i="55"/>
  <c r="AO10" i="55"/>
  <c r="AQ10" i="55" s="1"/>
  <c r="AM10" i="55"/>
  <c r="AN10" i="55" s="1"/>
  <c r="AL10" i="55"/>
  <c r="AK10" i="55"/>
  <c r="AJ10" i="55"/>
  <c r="AI10" i="55"/>
  <c r="AH10" i="55"/>
  <c r="AG10" i="55"/>
  <c r="AF10" i="55"/>
  <c r="AD10" i="55"/>
  <c r="AC10" i="55"/>
  <c r="AB10" i="55"/>
  <c r="X10" i="55" a="1"/>
  <c r="X10" i="55" s="1"/>
  <c r="Y10" i="55" s="1"/>
  <c r="W10" i="55"/>
  <c r="U10" i="55"/>
  <c r="R10" i="55"/>
  <c r="O10" i="55"/>
  <c r="AU9" i="55"/>
  <c r="AS9" i="55"/>
  <c r="AR9" i="55"/>
  <c r="AT9" i="55" s="1"/>
  <c r="AP9" i="55"/>
  <c r="AO9" i="55"/>
  <c r="AM9" i="55"/>
  <c r="AL9" i="55"/>
  <c r="AK9" i="55"/>
  <c r="AJ9" i="55"/>
  <c r="AI9" i="55"/>
  <c r="AH9" i="55"/>
  <c r="AG9" i="55"/>
  <c r="AF9" i="55"/>
  <c r="AD9" i="55"/>
  <c r="AC9" i="55"/>
  <c r="AB9" i="55"/>
  <c r="AA9" i="55"/>
  <c r="X9" i="55" a="1"/>
  <c r="X9" i="55" s="1"/>
  <c r="W9" i="55"/>
  <c r="U9" i="55"/>
  <c r="R9" i="55"/>
  <c r="O9" i="55"/>
  <c r="AU8" i="55"/>
  <c r="AS8" i="55"/>
  <c r="AR8" i="55"/>
  <c r="AT8" i="55" s="1"/>
  <c r="AP8" i="55"/>
  <c r="AO8" i="55"/>
  <c r="AQ8" i="55" s="1"/>
  <c r="AM8" i="55"/>
  <c r="AL8" i="55"/>
  <c r="AK8" i="55"/>
  <c r="AJ8" i="55"/>
  <c r="AI8" i="55"/>
  <c r="AH8" i="55"/>
  <c r="AG8" i="55"/>
  <c r="AF8" i="55"/>
  <c r="AD8" i="55"/>
  <c r="AC8" i="55"/>
  <c r="AB8" i="55"/>
  <c r="AA8" i="55"/>
  <c r="X8" i="55" a="1"/>
  <c r="X8" i="55" s="1"/>
  <c r="W8" i="55"/>
  <c r="Y8" i="55" s="1"/>
  <c r="U8" i="55"/>
  <c r="R8" i="55"/>
  <c r="O8" i="55"/>
  <c r="AU7" i="55"/>
  <c r="AS7" i="55"/>
  <c r="AR7" i="55"/>
  <c r="AT7" i="55" s="1"/>
  <c r="AP7" i="55"/>
  <c r="AO7" i="55"/>
  <c r="AQ7" i="55" s="1"/>
  <c r="AM7" i="55"/>
  <c r="AL7" i="55"/>
  <c r="AK7" i="55"/>
  <c r="AJ7" i="55"/>
  <c r="AI7" i="55"/>
  <c r="AH7" i="55"/>
  <c r="AG7" i="55"/>
  <c r="AF7" i="55"/>
  <c r="AD7" i="55"/>
  <c r="AC7" i="55"/>
  <c r="AB7" i="55"/>
  <c r="AA7" i="55"/>
  <c r="X7" i="55" a="1"/>
  <c r="X7" i="55" s="1"/>
  <c r="W7" i="55"/>
  <c r="U7" i="55"/>
  <c r="R7" i="55"/>
  <c r="O7" i="55"/>
  <c r="AU6" i="55"/>
  <c r="AS6" i="55"/>
  <c r="AR6" i="55"/>
  <c r="AP6" i="55"/>
  <c r="AO6" i="55"/>
  <c r="AQ6" i="55" s="1"/>
  <c r="AM6" i="55"/>
  <c r="AL6" i="55"/>
  <c r="AK6" i="55"/>
  <c r="AJ6" i="55"/>
  <c r="AI6" i="55"/>
  <c r="AH6" i="55"/>
  <c r="AG6" i="55"/>
  <c r="AF6" i="55"/>
  <c r="AD6" i="55"/>
  <c r="AC6" i="55"/>
  <c r="AB6" i="55"/>
  <c r="AA6" i="55"/>
  <c r="X6" i="55" a="1"/>
  <c r="X6" i="55" s="1"/>
  <c r="W6" i="55"/>
  <c r="Y6" i="55" s="1"/>
  <c r="U6" i="55"/>
  <c r="R6" i="55"/>
  <c r="O6" i="55"/>
  <c r="AU5" i="55"/>
  <c r="AS5" i="55"/>
  <c r="AR5" i="55"/>
  <c r="AT5" i="55" s="1"/>
  <c r="AP5" i="55"/>
  <c r="AO5" i="55"/>
  <c r="AM5" i="55"/>
  <c r="AL5" i="55"/>
  <c r="AK5" i="55"/>
  <c r="AJ5" i="55"/>
  <c r="AI5" i="55"/>
  <c r="AH5" i="55"/>
  <c r="AG5" i="55"/>
  <c r="AF5" i="55"/>
  <c r="AD5" i="55"/>
  <c r="AC5" i="55"/>
  <c r="AB5" i="55"/>
  <c r="AA5" i="55"/>
  <c r="X5" i="55"/>
  <c r="W5" i="55"/>
  <c r="U5" i="55"/>
  <c r="R5" i="55"/>
  <c r="O5" i="55"/>
  <c r="W4" i="55"/>
  <c r="T4" i="55"/>
  <c r="U4" i="55" s="1"/>
  <c r="Q4" i="55"/>
  <c r="R4" i="55" s="1"/>
  <c r="N4" i="55"/>
  <c r="O4" i="55" s="1"/>
  <c r="AQ15" i="55" l="1"/>
  <c r="U91" i="58" a="1"/>
  <c r="U91" i="58" s="1"/>
  <c r="V91" i="58"/>
  <c r="S18" i="58"/>
  <c r="U18" i="58" s="1" a="1"/>
  <c r="U18" i="58" s="1"/>
  <c r="S55" i="58"/>
  <c r="V58" i="58"/>
  <c r="S53" i="58"/>
  <c r="U53" i="58" s="1" a="1"/>
  <c r="U53" i="58" s="1"/>
  <c r="V88" i="58"/>
  <c r="S32" i="58"/>
  <c r="U32" i="58" s="1" a="1"/>
  <c r="U32" i="58" s="1"/>
  <c r="S49" i="58"/>
  <c r="U49" i="58" s="1" a="1"/>
  <c r="U49" i="58" s="1"/>
  <c r="V75" i="58"/>
  <c r="S83" i="58"/>
  <c r="U83" i="58" s="1" a="1"/>
  <c r="U83" i="58" s="1"/>
  <c r="S23" i="58"/>
  <c r="U23" i="58" s="1" a="1"/>
  <c r="U23" i="58" s="1"/>
  <c r="S62" i="58"/>
  <c r="U62" i="58" s="1" a="1"/>
  <c r="U62" i="58" s="1"/>
  <c r="S81" i="58"/>
  <c r="V81" i="58" s="1"/>
  <c r="S94" i="58"/>
  <c r="U94" i="58" s="1" a="1"/>
  <c r="U94" i="58" s="1"/>
  <c r="S30" i="58"/>
  <c r="U30" i="58" s="1" a="1"/>
  <c r="U30" i="58" s="1"/>
  <c r="S45" i="58"/>
  <c r="U45" i="58" s="1" a="1"/>
  <c r="U45" i="58" s="1"/>
  <c r="V50" i="58"/>
  <c r="V52" i="58"/>
  <c r="V84" i="58"/>
  <c r="S88" i="58"/>
  <c r="S90" i="58"/>
  <c r="U90" i="58" s="1" a="1"/>
  <c r="U90" i="58" s="1"/>
  <c r="U12" i="58" a="1"/>
  <c r="U12" i="58" s="1"/>
  <c r="S37" i="58"/>
  <c r="U37" i="58" s="1" a="1"/>
  <c r="U37" i="58" s="1"/>
  <c r="S86" i="58"/>
  <c r="V86" i="58" s="1"/>
  <c r="S26" i="58"/>
  <c r="U26" i="58" s="1" a="1"/>
  <c r="U26" i="58" s="1"/>
  <c r="S35" i="58"/>
  <c r="U35" i="58" s="1" a="1"/>
  <c r="U35" i="58" s="1"/>
  <c r="S54" i="58"/>
  <c r="U54" i="58" s="1" a="1"/>
  <c r="U54" i="58" s="1"/>
  <c r="S99" i="58"/>
  <c r="V99" i="58" s="1"/>
  <c r="U46" i="58" a="1"/>
  <c r="U46" i="58" s="1"/>
  <c r="S67" i="58"/>
  <c r="U67" i="58" s="1" a="1"/>
  <c r="U67" i="58" s="1"/>
  <c r="U11" i="58" a="1"/>
  <c r="U11" i="58" s="1"/>
  <c r="S15" i="58"/>
  <c r="U15" i="58" s="1" a="1"/>
  <c r="U15" i="58" s="1"/>
  <c r="S24" i="58"/>
  <c r="U24" i="58" s="1" a="1"/>
  <c r="U24" i="58" s="1"/>
  <c r="V36" i="58"/>
  <c r="S63" i="58"/>
  <c r="U80" i="58" a="1"/>
  <c r="U80" i="58" s="1"/>
  <c r="S82" i="58"/>
  <c r="U82" i="58" s="1" a="1"/>
  <c r="U82" i="58" s="1"/>
  <c r="V100" i="58"/>
  <c r="S31" i="58"/>
  <c r="U31" i="58" s="1" a="1"/>
  <c r="U31" i="58" s="1"/>
  <c r="V34" i="58"/>
  <c r="U42" i="58" a="1"/>
  <c r="U42" i="58" s="1"/>
  <c r="U10" i="58" a="1"/>
  <c r="U10" i="58" s="1"/>
  <c r="U43" i="58" a="1"/>
  <c r="U43" i="58" s="1"/>
  <c r="S22" i="58"/>
  <c r="U22" i="58" s="1" a="1"/>
  <c r="U22" i="58" s="1"/>
  <c r="S19" i="58"/>
  <c r="U19" i="58" s="1" a="1"/>
  <c r="U19" i="58" s="1"/>
  <c r="S56" i="58"/>
  <c r="U56" i="58" s="1" a="1"/>
  <c r="U56" i="58" s="1"/>
  <c r="S33" i="58"/>
  <c r="U33" i="58" s="1" a="1"/>
  <c r="U33" i="58" s="1"/>
  <c r="S76" i="58"/>
  <c r="U76" i="58" s="1" a="1"/>
  <c r="U76" i="58" s="1"/>
  <c r="U78" i="58" a="1"/>
  <c r="U78" i="58" s="1"/>
  <c r="S100" i="58"/>
  <c r="AQ35" i="55"/>
  <c r="AQ57" i="55"/>
  <c r="AW57" i="55" s="1"/>
  <c r="AX57" i="55" s="1"/>
  <c r="BE64" i="55"/>
  <c r="AZ25" i="55"/>
  <c r="AZ20" i="55"/>
  <c r="Y89" i="55"/>
  <c r="AT6" i="55"/>
  <c r="Y63" i="55"/>
  <c r="AW75" i="55"/>
  <c r="AX75" i="55" s="1"/>
  <c r="AY82" i="55"/>
  <c r="AZ103" i="55"/>
  <c r="BE103" i="55" s="1"/>
  <c r="AN29" i="55"/>
  <c r="AW68" i="55"/>
  <c r="AX68" i="55" s="1"/>
  <c r="AZ9" i="55"/>
  <c r="BA9" i="55" s="1"/>
  <c r="BC9" i="55" s="1" a="1"/>
  <c r="BC9" i="55" s="1"/>
  <c r="AY26" i="55"/>
  <c r="BD26" i="55" s="1"/>
  <c r="AN39" i="55"/>
  <c r="AQ46" i="55"/>
  <c r="BE58" i="55"/>
  <c r="AY65" i="55"/>
  <c r="AY94" i="55"/>
  <c r="AT99" i="55"/>
  <c r="AY39" i="55"/>
  <c r="BD39" i="55" s="1"/>
  <c r="AN18" i="55"/>
  <c r="Y47" i="55"/>
  <c r="AQ62" i="55"/>
  <c r="AQ30" i="55"/>
  <c r="AN6" i="55"/>
  <c r="AY64" i="55"/>
  <c r="BA64" i="55" s="1"/>
  <c r="AZ100" i="55"/>
  <c r="BE100" i="55" s="1"/>
  <c r="AT67" i="55"/>
  <c r="BD103" i="55"/>
  <c r="AZ11" i="55"/>
  <c r="BE11" i="55" s="1"/>
  <c r="AY6" i="55"/>
  <c r="AY16" i="55"/>
  <c r="AZ65" i="55"/>
  <c r="BE65" i="55" s="1"/>
  <c r="AY31" i="55"/>
  <c r="AZ49" i="55"/>
  <c r="BE49" i="55" s="1"/>
  <c r="AW61" i="55"/>
  <c r="AX61" i="55" s="1"/>
  <c r="AN95" i="55"/>
  <c r="AQ97" i="55"/>
  <c r="AW97" i="55" s="1"/>
  <c r="AX97" i="55" s="1"/>
  <c r="AZ99" i="55"/>
  <c r="BE99" i="55" s="1"/>
  <c r="AN102" i="55"/>
  <c r="Y42" i="55"/>
  <c r="AW47" i="55"/>
  <c r="AX47" i="55" s="1"/>
  <c r="AQ74" i="55"/>
  <c r="AW74" i="55" s="1"/>
  <c r="AN23" i="55"/>
  <c r="AN33" i="55"/>
  <c r="AT72" i="55"/>
  <c r="AQ77" i="55"/>
  <c r="AN99" i="55"/>
  <c r="AY103" i="55"/>
  <c r="AT26" i="55"/>
  <c r="X4" i="55"/>
  <c r="AX17" i="55"/>
  <c r="BE19" i="55"/>
  <c r="AZ31" i="55"/>
  <c r="BE31" i="55" s="1"/>
  <c r="AZ36" i="55"/>
  <c r="BE36" i="55" s="1"/>
  <c r="AQ39" i="55"/>
  <c r="AN42" i="55"/>
  <c r="AN64" i="55"/>
  <c r="AY80" i="55"/>
  <c r="BA80" i="55" s="1"/>
  <c r="BC80" i="55" s="1" a="1"/>
  <c r="BC80" i="55" s="1"/>
  <c r="AY99" i="55"/>
  <c r="BA99" i="55" s="1"/>
  <c r="AQ25" i="55"/>
  <c r="AW25" i="55" s="1"/>
  <c r="AX25" i="55" s="1"/>
  <c r="AQ79" i="55"/>
  <c r="AW79" i="55" s="1"/>
  <c r="AX79" i="55" s="1"/>
  <c r="AW28" i="55"/>
  <c r="AX28" i="55" s="1"/>
  <c r="AZ32" i="55"/>
  <c r="AY37" i="55"/>
  <c r="BD37" i="55" s="1"/>
  <c r="AN65" i="55"/>
  <c r="AW33" i="55"/>
  <c r="AX33" i="55" s="1"/>
  <c r="AN70" i="55"/>
  <c r="AQ26" i="55"/>
  <c r="Y38" i="55"/>
  <c r="AN7" i="55"/>
  <c r="AZ16" i="55"/>
  <c r="AN97" i="55"/>
  <c r="AZ101" i="55"/>
  <c r="BE101" i="55" s="1"/>
  <c r="AZ5" i="55"/>
  <c r="BE5" i="55" s="1"/>
  <c r="Y17" i="55"/>
  <c r="AT24" i="55"/>
  <c r="AW27" i="55"/>
  <c r="AX27" i="55" s="1"/>
  <c r="AQ54" i="55"/>
  <c r="AW54" i="55" s="1"/>
  <c r="AX54" i="55" s="1"/>
  <c r="AZ59" i="55"/>
  <c r="Y66" i="55"/>
  <c r="AT78" i="55"/>
  <c r="AQ81" i="55"/>
  <c r="AW81" i="55" s="1"/>
  <c r="AX81" i="55" s="1"/>
  <c r="AZ90" i="55"/>
  <c r="AY91" i="55"/>
  <c r="BA91" i="55" s="1"/>
  <c r="AT50" i="55"/>
  <c r="AT27" i="55"/>
  <c r="AQ37" i="55"/>
  <c r="AT49" i="55"/>
  <c r="AQ59" i="55"/>
  <c r="AW59" i="55" s="1"/>
  <c r="AX59" i="55" s="1"/>
  <c r="AN62" i="55"/>
  <c r="AT66" i="55"/>
  <c r="AT71" i="55"/>
  <c r="AN74" i="55"/>
  <c r="AZ97" i="55"/>
  <c r="U103" i="58" a="1"/>
  <c r="U103" i="58" s="1"/>
  <c r="V103" i="58"/>
  <c r="U99" i="58" a="1"/>
  <c r="U99" i="58" s="1"/>
  <c r="U63" i="58" a="1"/>
  <c r="U63" i="58" s="1"/>
  <c r="V63" i="58"/>
  <c r="U59" i="58" a="1"/>
  <c r="U59" i="58" s="1"/>
  <c r="V59" i="58"/>
  <c r="U87" i="58" a="1"/>
  <c r="U87" i="58" s="1"/>
  <c r="V87" i="58"/>
  <c r="U55" i="58" a="1"/>
  <c r="U55" i="58" s="1"/>
  <c r="V55" i="58"/>
  <c r="V17" i="58"/>
  <c r="V13" i="58"/>
  <c r="V42" i="58"/>
  <c r="V43" i="58"/>
  <c r="V46" i="58"/>
  <c r="V47" i="58"/>
  <c r="V95" i="58"/>
  <c r="S29" i="58"/>
  <c r="U29" i="58" s="1" a="1"/>
  <c r="U29" i="58" s="1"/>
  <c r="V38" i="58"/>
  <c r="V40" i="58"/>
  <c r="V44" i="58"/>
  <c r="V48" i="58"/>
  <c r="V51" i="58"/>
  <c r="V54" i="58"/>
  <c r="U84" i="58" a="1"/>
  <c r="U84" i="58" s="1"/>
  <c r="I105" i="58"/>
  <c r="S25" i="58"/>
  <c r="U25" i="58" s="1" a="1"/>
  <c r="U25" i="58" s="1"/>
  <c r="S61" i="58"/>
  <c r="U61" i="58" s="1" a="1"/>
  <c r="U61" i="58" s="1"/>
  <c r="U88" i="58" a="1"/>
  <c r="U88" i="58" s="1"/>
  <c r="S21" i="58"/>
  <c r="U21" i="58" s="1" a="1"/>
  <c r="U21" i="58" s="1"/>
  <c r="V77" i="58"/>
  <c r="U92" i="58" a="1"/>
  <c r="U92" i="58" s="1"/>
  <c r="S17" i="58"/>
  <c r="U17" i="58" s="1" a="1"/>
  <c r="U17" i="58" s="1"/>
  <c r="V26" i="58"/>
  <c r="V28" i="58"/>
  <c r="S65" i="58"/>
  <c r="U65" i="58" s="1" a="1"/>
  <c r="U65" i="58" s="1"/>
  <c r="S96" i="58"/>
  <c r="U96" i="58" s="1" a="1"/>
  <c r="U96" i="58" s="1"/>
  <c r="S13" i="58"/>
  <c r="U13" i="58" s="1" a="1"/>
  <c r="U13" i="58" s="1"/>
  <c r="V24" i="58"/>
  <c r="V60" i="58"/>
  <c r="S69" i="58"/>
  <c r="U69" i="58" s="1" a="1"/>
  <c r="U69" i="58" s="1"/>
  <c r="U100" i="58" a="1"/>
  <c r="U100" i="58" s="1"/>
  <c r="S9" i="58"/>
  <c r="U9" i="58" s="1" a="1"/>
  <c r="U9" i="58" s="1"/>
  <c r="V18" i="58"/>
  <c r="V20" i="58"/>
  <c r="V66" i="58"/>
  <c r="S73" i="58"/>
  <c r="U73" i="58" s="1" a="1"/>
  <c r="U73" i="58" s="1"/>
  <c r="S104" i="58"/>
  <c r="U104" i="58" s="1" a="1"/>
  <c r="U104" i="58" s="1"/>
  <c r="V14" i="58"/>
  <c r="V16" i="58"/>
  <c r="R50" i="58"/>
  <c r="V64" i="58"/>
  <c r="R69" i="58"/>
  <c r="V10" i="58"/>
  <c r="V12" i="58"/>
  <c r="U50" i="58" a="1"/>
  <c r="U50" i="58" s="1"/>
  <c r="V68" i="58"/>
  <c r="V70" i="58"/>
  <c r="V6" i="58"/>
  <c r="V8" i="58"/>
  <c r="U34" i="58" a="1"/>
  <c r="U34" i="58" s="1"/>
  <c r="U36" i="58" a="1"/>
  <c r="U36" i="58" s="1"/>
  <c r="U52" i="58" a="1"/>
  <c r="U52" i="58" s="1"/>
  <c r="R58" i="58"/>
  <c r="V71" i="58"/>
  <c r="R75" i="58"/>
  <c r="U58" i="58" a="1"/>
  <c r="U58" i="58" s="1"/>
  <c r="U75" i="58" a="1"/>
  <c r="U75" i="58" s="1"/>
  <c r="R77" i="58"/>
  <c r="S85" i="58"/>
  <c r="U85" i="58" s="1" a="1"/>
  <c r="U85" i="58" s="1"/>
  <c r="R62" i="58"/>
  <c r="R81" i="58"/>
  <c r="S89" i="58"/>
  <c r="U89" i="58" s="1" a="1"/>
  <c r="U89" i="58" s="1"/>
  <c r="V29" i="58"/>
  <c r="V79" i="58"/>
  <c r="S93" i="58"/>
  <c r="U93" i="58" s="1" a="1"/>
  <c r="U93" i="58" s="1"/>
  <c r="R66" i="58"/>
  <c r="S72" i="58"/>
  <c r="U72" i="58" s="1" a="1"/>
  <c r="U72" i="58" s="1"/>
  <c r="V83" i="58"/>
  <c r="S97" i="58"/>
  <c r="U97" i="58" s="1" a="1"/>
  <c r="U97" i="58" s="1"/>
  <c r="Y13" i="55"/>
  <c r="AW89" i="55"/>
  <c r="AX89" i="55" s="1"/>
  <c r="BE20" i="55"/>
  <c r="AZ14" i="55"/>
  <c r="BE14" i="55" s="1"/>
  <c r="AW26" i="55"/>
  <c r="AX26" i="55" s="1"/>
  <c r="AQ9" i="55"/>
  <c r="AW9" i="55" s="1"/>
  <c r="AX9" i="55" s="1"/>
  <c r="AN13" i="55"/>
  <c r="AZ15" i="55"/>
  <c r="AT20" i="55"/>
  <c r="AY30" i="55"/>
  <c r="AZ51" i="55"/>
  <c r="BE51" i="55" s="1"/>
  <c r="AT51" i="55"/>
  <c r="AN54" i="55"/>
  <c r="AQ58" i="55"/>
  <c r="AW58" i="55" s="1"/>
  <c r="AX58" i="55" s="1"/>
  <c r="AT60" i="55"/>
  <c r="AW65" i="55"/>
  <c r="AX65" i="55" s="1"/>
  <c r="AQ66" i="55"/>
  <c r="AW66" i="55" s="1"/>
  <c r="AX66" i="55" s="1"/>
  <c r="AT76" i="55"/>
  <c r="Y80" i="55"/>
  <c r="AT80" i="55"/>
  <c r="Y86" i="55"/>
  <c r="AT93" i="55"/>
  <c r="Y104" i="55"/>
  <c r="BE16" i="55"/>
  <c r="AW18" i="55"/>
  <c r="AX18" i="55" s="1"/>
  <c r="BE30" i="55"/>
  <c r="Y46" i="55"/>
  <c r="AW46" i="55"/>
  <c r="AX46" i="55" s="1"/>
  <c r="AY51" i="55"/>
  <c r="AW56" i="55"/>
  <c r="AX56" i="55" s="1"/>
  <c r="AY70" i="55"/>
  <c r="BD70" i="55" s="1"/>
  <c r="AW88" i="55"/>
  <c r="AX88" i="55" s="1"/>
  <c r="AW99" i="55"/>
  <c r="AX99" i="55" s="1"/>
  <c r="BE104" i="55"/>
  <c r="Y9" i="55"/>
  <c r="AQ11" i="55"/>
  <c r="AW11" i="55" s="1"/>
  <c r="AX11" i="55" s="1"/>
  <c r="AN17" i="55"/>
  <c r="AT18" i="55"/>
  <c r="AT22" i="55"/>
  <c r="AZ24" i="55"/>
  <c r="BE24" i="55" s="1"/>
  <c r="AN25" i="55"/>
  <c r="AQ34" i="55"/>
  <c r="AW34" i="55" s="1"/>
  <c r="AX34" i="55" s="1"/>
  <c r="Y36" i="55"/>
  <c r="AN38" i="55"/>
  <c r="AT48" i="55"/>
  <c r="Y56" i="55"/>
  <c r="AT68" i="55"/>
  <c r="AN71" i="55"/>
  <c r="AZ76" i="55"/>
  <c r="BE76" i="55" s="1"/>
  <c r="AN77" i="55"/>
  <c r="AT82" i="55"/>
  <c r="AY84" i="55"/>
  <c r="BA84" i="55" s="1"/>
  <c r="BC84" i="55" s="1" a="1"/>
  <c r="BC84" i="55" s="1"/>
  <c r="AQ90" i="55"/>
  <c r="AW90" i="55" s="1"/>
  <c r="AX90" i="55" s="1"/>
  <c r="AZ93" i="55"/>
  <c r="BE93" i="55" s="1"/>
  <c r="Y95" i="55"/>
  <c r="AW7" i="55"/>
  <c r="AX7" i="55" s="1"/>
  <c r="Y30" i="55"/>
  <c r="AW31" i="55"/>
  <c r="AX31" i="55" s="1"/>
  <c r="AY68" i="55"/>
  <c r="BD68" i="55" s="1"/>
  <c r="AZ104" i="55"/>
  <c r="AW30" i="55"/>
  <c r="AX30" i="55" s="1"/>
  <c r="AQ5" i="55"/>
  <c r="AW5" i="55" s="1"/>
  <c r="AX5" i="55" s="1"/>
  <c r="AT11" i="55"/>
  <c r="AT15" i="55"/>
  <c r="AZ18" i="55"/>
  <c r="BE18" i="55" s="1"/>
  <c r="AN19" i="55"/>
  <c r="AZ26" i="55"/>
  <c r="BE26" i="55" s="1"/>
  <c r="AT30" i="55"/>
  <c r="AT34" i="55"/>
  <c r="AQ38" i="55"/>
  <c r="AW38" i="55" s="1"/>
  <c r="AX38" i="55" s="1"/>
  <c r="AT40" i="55"/>
  <c r="AT42" i="55"/>
  <c r="AT44" i="55"/>
  <c r="AY46" i="55"/>
  <c r="BD46" i="55" s="1"/>
  <c r="AT56" i="55"/>
  <c r="AQ71" i="55"/>
  <c r="AW71" i="55" s="1"/>
  <c r="AX71" i="55" s="1"/>
  <c r="AY75" i="55"/>
  <c r="AN81" i="55"/>
  <c r="AY83" i="55"/>
  <c r="BA83" i="55" s="1"/>
  <c r="AY86" i="55"/>
  <c r="BD86" i="55" s="1"/>
  <c r="AT95" i="55"/>
  <c r="AT97" i="55"/>
  <c r="AN103" i="55"/>
  <c r="BE17" i="55"/>
  <c r="AW19" i="55"/>
  <c r="AX19" i="55" s="1"/>
  <c r="AY36" i="55"/>
  <c r="AT38" i="55"/>
  <c r="AZ40" i="55"/>
  <c r="AN49" i="55"/>
  <c r="BE52" i="55"/>
  <c r="AZ54" i="55"/>
  <c r="AQ73" i="55"/>
  <c r="AW73" i="55" s="1"/>
  <c r="AX73" i="55" s="1"/>
  <c r="AZ79" i="55"/>
  <c r="BE79" i="55" s="1"/>
  <c r="AW83" i="55"/>
  <c r="AX83" i="55" s="1"/>
  <c r="AZ94" i="55"/>
  <c r="BE94" i="55" s="1"/>
  <c r="AY97" i="55"/>
  <c r="BD97" i="55" s="1"/>
  <c r="AZ56" i="55"/>
  <c r="BE56" i="55" s="1"/>
  <c r="AY9" i="55"/>
  <c r="AN21" i="55"/>
  <c r="AZ34" i="55"/>
  <c r="AZ7" i="55"/>
  <c r="AY8" i="55"/>
  <c r="BD8" i="55" s="1"/>
  <c r="AN12" i="55"/>
  <c r="AQ21" i="55"/>
  <c r="AW21" i="55" s="1"/>
  <c r="AX21" i="55" s="1"/>
  <c r="AQ23" i="55"/>
  <c r="AW23" i="55" s="1"/>
  <c r="AX23" i="55" s="1"/>
  <c r="AT25" i="55"/>
  <c r="AN31" i="55"/>
  <c r="AQ41" i="55"/>
  <c r="AN43" i="55"/>
  <c r="AN45" i="55"/>
  <c r="AY47" i="55"/>
  <c r="BA47" i="55" s="1"/>
  <c r="BC47" i="55" s="1" a="1"/>
  <c r="BC47" i="55" s="1"/>
  <c r="AQ49" i="55"/>
  <c r="AW49" i="55" s="1"/>
  <c r="AX49" i="55" s="1"/>
  <c r="AZ50" i="55"/>
  <c r="AZ52" i="55"/>
  <c r="AY54" i="55"/>
  <c r="BD54" i="55" s="1"/>
  <c r="AT61" i="55"/>
  <c r="AQ63" i="55"/>
  <c r="AW63" i="55" s="1"/>
  <c r="AX63" i="55" s="1"/>
  <c r="AT73" i="55"/>
  <c r="Y77" i="55"/>
  <c r="AT77" i="55"/>
  <c r="AN79" i="55"/>
  <c r="Y81" i="55"/>
  <c r="AQ87" i="55"/>
  <c r="AW87" i="55" s="1"/>
  <c r="AX87" i="55" s="1"/>
  <c r="AT92" i="55"/>
  <c r="AN96" i="55"/>
  <c r="AZ13" i="55"/>
  <c r="BE13" i="55" s="1"/>
  <c r="Y19" i="55"/>
  <c r="AT19" i="55"/>
  <c r="Y21" i="55"/>
  <c r="BD28" i="55"/>
  <c r="AZ47" i="55"/>
  <c r="BE47" i="55" s="1"/>
  <c r="Y49" i="55"/>
  <c r="AY52" i="55"/>
  <c r="BA52" i="55" s="1"/>
  <c r="AT59" i="55"/>
  <c r="AQ67" i="55"/>
  <c r="AW67" i="55" s="1"/>
  <c r="AX67" i="55" s="1"/>
  <c r="AT69" i="55"/>
  <c r="AQ85" i="55"/>
  <c r="AW103" i="55"/>
  <c r="AX103" i="55" s="1"/>
  <c r="AW45" i="55"/>
  <c r="AX45" i="55" s="1"/>
  <c r="AZ71" i="55"/>
  <c r="BE75" i="55"/>
  <c r="AZ77" i="55"/>
  <c r="BE77" i="55" s="1"/>
  <c r="AW94" i="55"/>
  <c r="AX94" i="55" s="1"/>
  <c r="Y16" i="55"/>
  <c r="AT23" i="55"/>
  <c r="Y31" i="55"/>
  <c r="AQ43" i="55"/>
  <c r="AW43" i="55" s="1"/>
  <c r="AX43" i="55" s="1"/>
  <c r="AQ55" i="55"/>
  <c r="AW55" i="55" s="1"/>
  <c r="AX55" i="55" s="1"/>
  <c r="AY63" i="55"/>
  <c r="BD63" i="55" s="1"/>
  <c r="AZ63" i="55"/>
  <c r="BE63" i="55" s="1"/>
  <c r="AY69" i="55"/>
  <c r="AY71" i="55"/>
  <c r="BD71" i="55" s="1"/>
  <c r="AY77" i="55"/>
  <c r="BD77" i="55" s="1"/>
  <c r="AZ81" i="55"/>
  <c r="AT85" i="55"/>
  <c r="Y94" i="55"/>
  <c r="AT94" i="55"/>
  <c r="AW95" i="55"/>
  <c r="AX95" i="55" s="1"/>
  <c r="AQ98" i="55"/>
  <c r="AW98" i="55" s="1"/>
  <c r="AX98" i="55" s="1"/>
  <c r="AW8" i="55"/>
  <c r="AX8" i="55" s="1"/>
  <c r="AW39" i="55"/>
  <c r="AX39" i="55" s="1"/>
  <c r="AZ75" i="55"/>
  <c r="BA75" i="55" s="1"/>
  <c r="BC75" i="55" s="1" a="1"/>
  <c r="BC75" i="55" s="1"/>
  <c r="AZ83" i="55"/>
  <c r="BE83" i="55" s="1"/>
  <c r="AT96" i="55"/>
  <c r="Y98" i="55"/>
  <c r="AW10" i="55"/>
  <c r="AX10" i="55" s="1"/>
  <c r="AQ16" i="55"/>
  <c r="AW16" i="55" s="1"/>
  <c r="AX16" i="55" s="1"/>
  <c r="AY21" i="55"/>
  <c r="AT12" i="55"/>
  <c r="AZ21" i="55"/>
  <c r="BE21" i="55" s="1"/>
  <c r="BE37" i="55"/>
  <c r="AY41" i="55"/>
  <c r="AY85" i="55"/>
  <c r="AZ87" i="55"/>
  <c r="BA103" i="55"/>
  <c r="Y12" i="55"/>
  <c r="AZ23" i="55"/>
  <c r="BE23" i="55" s="1"/>
  <c r="AY17" i="55"/>
  <c r="BD17" i="55" s="1"/>
  <c r="AY20" i="55"/>
  <c r="BD20" i="55" s="1"/>
  <c r="AY12" i="55"/>
  <c r="AT14" i="55"/>
  <c r="AT33" i="55"/>
  <c r="AT39" i="55"/>
  <c r="AZ41" i="55"/>
  <c r="BE41" i="55" s="1"/>
  <c r="AT53" i="55"/>
  <c r="AT55" i="55"/>
  <c r="AN58" i="55"/>
  <c r="AZ67" i="55"/>
  <c r="BE67" i="55" s="1"/>
  <c r="AZ80" i="55"/>
  <c r="AQ84" i="55"/>
  <c r="AW84" i="55" s="1"/>
  <c r="AX84" i="55" s="1"/>
  <c r="AT98" i="55"/>
  <c r="AN9" i="55"/>
  <c r="AQ20" i="55"/>
  <c r="AQ24" i="55"/>
  <c r="Y26" i="55"/>
  <c r="AZ39" i="55"/>
  <c r="BE39" i="55" s="1"/>
  <c r="AZ43" i="55"/>
  <c r="AN46" i="55"/>
  <c r="AY48" i="55"/>
  <c r="AW51" i="55"/>
  <c r="AX51" i="55" s="1"/>
  <c r="AQ60" i="55"/>
  <c r="AW60" i="55" s="1"/>
  <c r="AX60" i="55" s="1"/>
  <c r="AW62" i="55"/>
  <c r="AX62" i="55" s="1"/>
  <c r="AQ64" i="55"/>
  <c r="AZ66" i="55"/>
  <c r="BE66" i="55" s="1"/>
  <c r="AQ72" i="55"/>
  <c r="AW72" i="55" s="1"/>
  <c r="AX72" i="55" s="1"/>
  <c r="AQ80" i="55"/>
  <c r="AW80" i="55" s="1"/>
  <c r="AX80" i="55" s="1"/>
  <c r="AY100" i="55"/>
  <c r="Y102" i="55"/>
  <c r="BF102" i="55" s="1"/>
  <c r="AQ102" i="55"/>
  <c r="AW102" i="55" s="1"/>
  <c r="AX102" i="55" s="1"/>
  <c r="AQ104" i="55"/>
  <c r="AW104" i="55" s="1"/>
  <c r="AX104" i="55" s="1"/>
  <c r="AW12" i="55"/>
  <c r="AX12" i="55" s="1"/>
  <c r="AZ6" i="55"/>
  <c r="BA6" i="55" s="1"/>
  <c r="AZ33" i="55"/>
  <c r="BE33" i="55" s="1"/>
  <c r="AZ46" i="55"/>
  <c r="BE46" i="55" s="1"/>
  <c r="AZ48" i="55"/>
  <c r="BE48" i="55" s="1"/>
  <c r="AW82" i="55"/>
  <c r="AX82" i="55" s="1"/>
  <c r="BE84" i="55"/>
  <c r="AZ95" i="55"/>
  <c r="BE95" i="55" s="1"/>
  <c r="BE102" i="55"/>
  <c r="V33" i="58"/>
  <c r="V57" i="58"/>
  <c r="V76" i="58"/>
  <c r="V80" i="58"/>
  <c r="V104" i="58"/>
  <c r="V89" i="58"/>
  <c r="U5" i="58" a="1"/>
  <c r="U5" i="58" s="1"/>
  <c r="V93" i="58"/>
  <c r="V41" i="58"/>
  <c r="V45" i="58"/>
  <c r="V49" i="58"/>
  <c r="V101" i="58"/>
  <c r="R6" i="58"/>
  <c r="V7" i="58"/>
  <c r="R10" i="58"/>
  <c r="V11" i="58"/>
  <c r="R14" i="58"/>
  <c r="V15" i="58"/>
  <c r="R18" i="58"/>
  <c r="R22" i="58"/>
  <c r="R26" i="58"/>
  <c r="V27" i="58"/>
  <c r="R30" i="58"/>
  <c r="V31" i="58"/>
  <c r="R34" i="58"/>
  <c r="R38" i="58"/>
  <c r="V39" i="58"/>
  <c r="R42" i="58"/>
  <c r="R46" i="58"/>
  <c r="U102" i="58" a="1"/>
  <c r="U102" i="58" s="1"/>
  <c r="U74" i="58" a="1"/>
  <c r="U74" i="58" s="1"/>
  <c r="R5" i="58"/>
  <c r="R9" i="58"/>
  <c r="R13" i="58"/>
  <c r="R17" i="58"/>
  <c r="R21" i="58"/>
  <c r="R25" i="58"/>
  <c r="R29" i="58"/>
  <c r="R33" i="58"/>
  <c r="R37" i="58"/>
  <c r="R41" i="58"/>
  <c r="R45" i="58"/>
  <c r="R49" i="58"/>
  <c r="R53" i="58"/>
  <c r="R57" i="58"/>
  <c r="R61" i="58"/>
  <c r="R65" i="58"/>
  <c r="V78" i="58"/>
  <c r="V82" i="58"/>
  <c r="V98" i="58"/>
  <c r="V5" i="58"/>
  <c r="R8" i="58"/>
  <c r="R12" i="58"/>
  <c r="R16" i="58"/>
  <c r="R20" i="58"/>
  <c r="R24" i="58"/>
  <c r="R28" i="58"/>
  <c r="R32" i="58"/>
  <c r="R36" i="58"/>
  <c r="R40" i="58"/>
  <c r="R44" i="58"/>
  <c r="R48" i="58"/>
  <c r="R52" i="58"/>
  <c r="R56" i="58"/>
  <c r="R60" i="58"/>
  <c r="R64" i="58"/>
  <c r="R68" i="58"/>
  <c r="R72" i="58"/>
  <c r="R76" i="58"/>
  <c r="R80" i="58"/>
  <c r="R84" i="58"/>
  <c r="R88" i="58"/>
  <c r="R92" i="58"/>
  <c r="R96" i="58"/>
  <c r="R100" i="58"/>
  <c r="R104" i="58"/>
  <c r="Y44" i="55"/>
  <c r="BE7" i="55"/>
  <c r="Y24" i="55"/>
  <c r="Y29" i="55"/>
  <c r="AW41" i="55"/>
  <c r="AX41" i="55" s="1"/>
  <c r="BD47" i="55"/>
  <c r="BE54" i="55"/>
  <c r="Y54" i="55"/>
  <c r="BA30" i="55"/>
  <c r="BD30" i="55"/>
  <c r="Y15" i="55"/>
  <c r="BE15" i="55"/>
  <c r="Y45" i="55"/>
  <c r="AW6" i="55"/>
  <c r="AX6" i="55" s="1"/>
  <c r="AZ22" i="55"/>
  <c r="BE22" i="55" s="1"/>
  <c r="AY22" i="55"/>
  <c r="BD31" i="55"/>
  <c r="Y39" i="55"/>
  <c r="BE43" i="55"/>
  <c r="Y43" i="55"/>
  <c r="BE59" i="55"/>
  <c r="Y59" i="55"/>
  <c r="BD9" i="55"/>
  <c r="AZ8" i="55"/>
  <c r="AN8" i="55"/>
  <c r="BA54" i="55"/>
  <c r="BA39" i="55"/>
  <c r="AY40" i="55"/>
  <c r="BA40" i="55" s="1"/>
  <c r="AN40" i="55"/>
  <c r="AW53" i="55"/>
  <c r="AX53" i="55" s="1"/>
  <c r="BA65" i="55"/>
  <c r="BD65" i="55"/>
  <c r="BD48" i="55"/>
  <c r="BD51" i="55"/>
  <c r="AN60" i="55"/>
  <c r="AY60" i="55"/>
  <c r="Y52" i="55"/>
  <c r="Y18" i="55"/>
  <c r="Y22" i="55"/>
  <c r="AW22" i="55"/>
  <c r="AX22" i="55" s="1"/>
  <c r="BE12" i="55"/>
  <c r="AW15" i="55"/>
  <c r="AX15" i="55" s="1"/>
  <c r="BE25" i="55"/>
  <c r="Y25" i="55"/>
  <c r="Y28" i="55"/>
  <c r="BE34" i="55"/>
  <c r="Y55" i="55"/>
  <c r="Y35" i="55"/>
  <c r="BE35" i="55"/>
  <c r="AW14" i="55"/>
  <c r="AX14" i="55" s="1"/>
  <c r="Y4" i="55"/>
  <c r="BA12" i="55"/>
  <c r="BC12" i="55" s="1" a="1"/>
  <c r="BC12" i="55" s="1"/>
  <c r="AY19" i="55"/>
  <c r="BA19" i="55" s="1"/>
  <c r="AW37" i="55"/>
  <c r="AX37" i="55" s="1"/>
  <c r="AY5" i="55"/>
  <c r="AN5" i="55"/>
  <c r="Y32" i="55"/>
  <c r="BE32" i="55"/>
  <c r="AW32" i="55"/>
  <c r="AX32" i="55" s="1"/>
  <c r="Y70" i="55"/>
  <c r="AZ10" i="55"/>
  <c r="BE10" i="55" s="1"/>
  <c r="Y14" i="55"/>
  <c r="BD35" i="55"/>
  <c r="BA35" i="55"/>
  <c r="BE40" i="55"/>
  <c r="AW44" i="55"/>
  <c r="AX44" i="55" s="1"/>
  <c r="BE80" i="55"/>
  <c r="Y11" i="55"/>
  <c r="AW24" i="55"/>
  <c r="AX24" i="55" s="1"/>
  <c r="AW29" i="55"/>
  <c r="AX29" i="55" s="1"/>
  <c r="AZ38" i="55"/>
  <c r="BE38" i="55" s="1"/>
  <c r="AY42" i="55"/>
  <c r="AZ42" i="55"/>
  <c r="BE42" i="55" s="1"/>
  <c r="BE50" i="55"/>
  <c r="AW52" i="55"/>
  <c r="AX52" i="55" s="1"/>
  <c r="BD64" i="55"/>
  <c r="AY15" i="55"/>
  <c r="Y7" i="55"/>
  <c r="Y23" i="55"/>
  <c r="Y33" i="55"/>
  <c r="AN55" i="55"/>
  <c r="AN61" i="55"/>
  <c r="AT63" i="55"/>
  <c r="BD66" i="55"/>
  <c r="AZ78" i="55"/>
  <c r="BA78" i="55" s="1"/>
  <c r="AN80" i="55"/>
  <c r="AW93" i="55"/>
  <c r="AX93" i="55" s="1"/>
  <c r="Y96" i="55"/>
  <c r="Y101" i="55"/>
  <c r="BE62" i="55"/>
  <c r="AZ70" i="55"/>
  <c r="BE70" i="55" s="1"/>
  <c r="Y76" i="55"/>
  <c r="Y84" i="55"/>
  <c r="AN30" i="55"/>
  <c r="AY32" i="55"/>
  <c r="Y34" i="55"/>
  <c r="BD36" i="55"/>
  <c r="BA37" i="55"/>
  <c r="BA49" i="55"/>
  <c r="BC49" i="55" s="1" a="1"/>
  <c r="BC49" i="55" s="1"/>
  <c r="AY50" i="55"/>
  <c r="Y62" i="55"/>
  <c r="AN67" i="55"/>
  <c r="Y68" i="55"/>
  <c r="AY81" i="55"/>
  <c r="AZ89" i="55"/>
  <c r="BE89" i="55" s="1"/>
  <c r="AY89" i="55"/>
  <c r="BA89" i="55" s="1"/>
  <c r="BC89" i="55" s="1" a="1"/>
  <c r="BC89" i="55" s="1"/>
  <c r="Y69" i="55"/>
  <c r="BD69" i="55"/>
  <c r="BD78" i="55"/>
  <c r="X105" i="55"/>
  <c r="BD12" i="55"/>
  <c r="AY13" i="55"/>
  <c r="BA13" i="55" s="1"/>
  <c r="BC13" i="55" s="1" a="1"/>
  <c r="BC13" i="55" s="1"/>
  <c r="AN20" i="55"/>
  <c r="AY27" i="55"/>
  <c r="AZ28" i="55"/>
  <c r="BE28" i="55" s="1"/>
  <c r="AT29" i="55"/>
  <c r="AN35" i="55"/>
  <c r="AY38" i="55"/>
  <c r="AZ44" i="55"/>
  <c r="BE44" i="55" s="1"/>
  <c r="AN47" i="55"/>
  <c r="Y61" i="55"/>
  <c r="AN83" i="55"/>
  <c r="AZ85" i="55"/>
  <c r="BA85" i="55" s="1"/>
  <c r="Y88" i="55"/>
  <c r="AW92" i="55"/>
  <c r="AX92" i="55" s="1"/>
  <c r="BA93" i="55"/>
  <c r="BC93" i="55" s="1" a="1"/>
  <c r="BC93" i="55" s="1"/>
  <c r="Y103" i="55"/>
  <c r="W105" i="55"/>
  <c r="Y5" i="55"/>
  <c r="AY10" i="55"/>
  <c r="BD16" i="55"/>
  <c r="Y20" i="55"/>
  <c r="AW20" i="55"/>
  <c r="AX20" i="55" s="1"/>
  <c r="AY23" i="55"/>
  <c r="BA23" i="55" s="1"/>
  <c r="Y40" i="55"/>
  <c r="AY43" i="55"/>
  <c r="AZ45" i="55"/>
  <c r="BE45" i="55" s="1"/>
  <c r="AN48" i="55"/>
  <c r="Y57" i="55"/>
  <c r="Y58" i="55"/>
  <c r="AZ62" i="55"/>
  <c r="Y67" i="55"/>
  <c r="BD67" i="55"/>
  <c r="AZ96" i="55"/>
  <c r="BE96" i="55" s="1"/>
  <c r="BD6" i="55"/>
  <c r="AY7" i="55"/>
  <c r="BA7" i="55" s="1"/>
  <c r="BC7" i="55" s="1" a="1"/>
  <c r="BC7" i="55" s="1"/>
  <c r="AZ29" i="55"/>
  <c r="BE29" i="55" s="1"/>
  <c r="AY33" i="55"/>
  <c r="BD41" i="55"/>
  <c r="AT46" i="55"/>
  <c r="Y48" i="55"/>
  <c r="AQ48" i="55"/>
  <c r="AW48" i="55" s="1"/>
  <c r="AX48" i="55" s="1"/>
  <c r="AY53" i="55"/>
  <c r="AZ55" i="55"/>
  <c r="BE55" i="55" s="1"/>
  <c r="AT57" i="55"/>
  <c r="AZ61" i="55"/>
  <c r="BE61" i="55" s="1"/>
  <c r="AZ69" i="55"/>
  <c r="BE69" i="55" s="1"/>
  <c r="BE74" i="55"/>
  <c r="Y75" i="55"/>
  <c r="Y79" i="55"/>
  <c r="Y83" i="55"/>
  <c r="BE87" i="55"/>
  <c r="Y87" i="55"/>
  <c r="BD93" i="55"/>
  <c r="BD96" i="55"/>
  <c r="BD100" i="55"/>
  <c r="AW100" i="55"/>
  <c r="AX100" i="55" s="1"/>
  <c r="AW36" i="55"/>
  <c r="AX36" i="55" s="1"/>
  <c r="AZ60" i="55"/>
  <c r="BE60" i="55" s="1"/>
  <c r="BA62" i="55"/>
  <c r="BC62" i="55" s="1" a="1"/>
  <c r="BC62" i="55" s="1"/>
  <c r="AZ82" i="55"/>
  <c r="BE82" i="55" s="1"/>
  <c r="AN86" i="55"/>
  <c r="AZ86" i="55"/>
  <c r="AZ88" i="55"/>
  <c r="BE88" i="55" s="1"/>
  <c r="AY88" i="55"/>
  <c r="BD88" i="55" s="1"/>
  <c r="AZ92" i="55"/>
  <c r="BE92" i="55" s="1"/>
  <c r="AW96" i="55"/>
  <c r="AX96" i="55" s="1"/>
  <c r="BD94" i="55"/>
  <c r="AY18" i="55"/>
  <c r="AY45" i="55"/>
  <c r="AY55" i="55"/>
  <c r="AY57" i="55"/>
  <c r="Y65" i="55"/>
  <c r="Y73" i="55"/>
  <c r="AT79" i="55"/>
  <c r="AQ86" i="55"/>
  <c r="AW86" i="55" s="1"/>
  <c r="AX86" i="55" s="1"/>
  <c r="BA95" i="55"/>
  <c r="BC95" i="55" s="1" a="1"/>
  <c r="BC95" i="55" s="1"/>
  <c r="AY98" i="55"/>
  <c r="AZ98" i="55"/>
  <c r="BE98" i="55" s="1"/>
  <c r="AW69" i="55"/>
  <c r="AX69" i="55" s="1"/>
  <c r="AN92" i="55"/>
  <c r="AY92" i="55"/>
  <c r="BD56" i="55"/>
  <c r="AY59" i="55"/>
  <c r="AN59" i="55"/>
  <c r="AY14" i="55"/>
  <c r="AY29" i="55"/>
  <c r="Y37" i="55"/>
  <c r="Y41" i="55"/>
  <c r="AZ53" i="55"/>
  <c r="BE53" i="55" s="1"/>
  <c r="AY58" i="55"/>
  <c r="BA58" i="55" s="1"/>
  <c r="AY61" i="55"/>
  <c r="BD62" i="55"/>
  <c r="AZ68" i="55"/>
  <c r="BE68" i="55" s="1"/>
  <c r="BD82" i="55"/>
  <c r="Y53" i="55"/>
  <c r="AW35" i="55"/>
  <c r="AX35" i="55" s="1"/>
  <c r="AY11" i="55"/>
  <c r="AY24" i="55"/>
  <c r="AY34" i="55"/>
  <c r="BA34" i="55" s="1"/>
  <c r="AY56" i="55"/>
  <c r="AZ57" i="55"/>
  <c r="BE57" i="55" s="1"/>
  <c r="AW64" i="55"/>
  <c r="AX64" i="55" s="1"/>
  <c r="Y72" i="55"/>
  <c r="AY74" i="55"/>
  <c r="AY87" i="55"/>
  <c r="BA87" i="55" s="1"/>
  <c r="BD95" i="55"/>
  <c r="BD75" i="55"/>
  <c r="AY25" i="55"/>
  <c r="BA25" i="55" s="1"/>
  <c r="Y64" i="55"/>
  <c r="AZ73" i="55"/>
  <c r="BE73" i="55" s="1"/>
  <c r="AY73" i="55"/>
  <c r="Y82" i="55"/>
  <c r="AN93" i="55"/>
  <c r="Y97" i="55"/>
  <c r="AN28" i="55"/>
  <c r="AN44" i="55"/>
  <c r="BD53" i="55"/>
  <c r="AT64" i="55"/>
  <c r="AQ70" i="55"/>
  <c r="AW70" i="55" s="1"/>
  <c r="AX70" i="55" s="1"/>
  <c r="BE71" i="55"/>
  <c r="Y71" i="55"/>
  <c r="AW78" i="55"/>
  <c r="AX78" i="55" s="1"/>
  <c r="BD79" i="55"/>
  <c r="BE90" i="55"/>
  <c r="Y90" i="55"/>
  <c r="BE97" i="55"/>
  <c r="BE27" i="55"/>
  <c r="BA66" i="55"/>
  <c r="BC66" i="55" s="1" a="1"/>
  <c r="BC66" i="55" s="1"/>
  <c r="AZ72" i="55"/>
  <c r="BE72" i="55" s="1"/>
  <c r="AY72" i="55"/>
  <c r="BA72" i="55" s="1"/>
  <c r="BC72" i="55" s="1" a="1"/>
  <c r="BC72" i="55" s="1"/>
  <c r="AN76" i="55"/>
  <c r="AY76" i="55"/>
  <c r="Y99" i="55"/>
  <c r="AW77" i="55"/>
  <c r="AX77" i="55" s="1"/>
  <c r="BE81" i="55"/>
  <c r="Y85" i="55"/>
  <c r="AW85" i="55"/>
  <c r="AX85" i="55" s="1"/>
  <c r="AY90" i="55"/>
  <c r="AW101" i="55"/>
  <c r="AX101" i="55" s="1"/>
  <c r="AN75" i="55"/>
  <c r="AN91" i="55"/>
  <c r="Y100" i="55"/>
  <c r="BD85" i="55"/>
  <c r="BD101" i="55"/>
  <c r="BD98" i="55"/>
  <c r="BD102" i="55"/>
  <c r="AY104" i="55"/>
  <c r="V22" i="58" l="1"/>
  <c r="V94" i="58"/>
  <c r="V23" i="58"/>
  <c r="V67" i="58"/>
  <c r="V90" i="58"/>
  <c r="S105" i="58"/>
  <c r="U81" i="58" a="1"/>
  <c r="U81" i="58" s="1"/>
  <c r="V21" i="58"/>
  <c r="V25" i="58"/>
  <c r="V62" i="58"/>
  <c r="V85" i="58"/>
  <c r="V53" i="58"/>
  <c r="V56" i="58"/>
  <c r="V9" i="58"/>
  <c r="V30" i="58"/>
  <c r="V19" i="58"/>
  <c r="V61" i="58"/>
  <c r="V35" i="58"/>
  <c r="U86" i="58" a="1"/>
  <c r="U86" i="58" s="1"/>
  <c r="V37" i="58"/>
  <c r="V32" i="58"/>
  <c r="BC91" i="55" a="1"/>
  <c r="BC91" i="55" s="1"/>
  <c r="BF91" i="55"/>
  <c r="BA11" i="55"/>
  <c r="BC11" i="55" s="1" a="1"/>
  <c r="BC11" i="55" s="1"/>
  <c r="BA94" i="55"/>
  <c r="BC94" i="55" s="1" a="1"/>
  <c r="BC94" i="55" s="1"/>
  <c r="BA26" i="55"/>
  <c r="BC26" i="55" s="1" a="1"/>
  <c r="BC26" i="55" s="1"/>
  <c r="BA48" i="55"/>
  <c r="BF48" i="55" s="1"/>
  <c r="BA21" i="55"/>
  <c r="BC21" i="55" s="1" a="1"/>
  <c r="BC21" i="55" s="1"/>
  <c r="BA104" i="55"/>
  <c r="BD99" i="55"/>
  <c r="BD83" i="55"/>
  <c r="BF40" i="55"/>
  <c r="BA77" i="55"/>
  <c r="BC77" i="55" s="1" a="1"/>
  <c r="BC77" i="55" s="1"/>
  <c r="BA31" i="55"/>
  <c r="BC31" i="55" s="1" a="1"/>
  <c r="BC31" i="55" s="1"/>
  <c r="BF99" i="55"/>
  <c r="BA71" i="55"/>
  <c r="BC71" i="55" s="1" a="1"/>
  <c r="BC71" i="55" s="1"/>
  <c r="BF83" i="55"/>
  <c r="BA17" i="55"/>
  <c r="BC17" i="55" s="1" a="1"/>
  <c r="BC17" i="55" s="1"/>
  <c r="BD21" i="55"/>
  <c r="BD80" i="55"/>
  <c r="BD91" i="55"/>
  <c r="BC35" i="55" a="1"/>
  <c r="BC35" i="55" s="1"/>
  <c r="BA46" i="55"/>
  <c r="BA70" i="55"/>
  <c r="BC70" i="55" s="1" a="1"/>
  <c r="BC70" i="55" s="1"/>
  <c r="BA36" i="55"/>
  <c r="BC102" i="55" a="1"/>
  <c r="BC102" i="55" s="1"/>
  <c r="BA97" i="55"/>
  <c r="BC97" i="55" s="1" a="1"/>
  <c r="BC97" i="55" s="1"/>
  <c r="BC30" i="55" a="1"/>
  <c r="BC30" i="55" s="1"/>
  <c r="BF84" i="55"/>
  <c r="BE9" i="55"/>
  <c r="BD84" i="55"/>
  <c r="BA86" i="55"/>
  <c r="BA20" i="55"/>
  <c r="BE86" i="55"/>
  <c r="BA57" i="55"/>
  <c r="BF103" i="55"/>
  <c r="BD52" i="55"/>
  <c r="BA16" i="55"/>
  <c r="BC16" i="55" s="1" a="1"/>
  <c r="BC16" i="55" s="1"/>
  <c r="BC19" i="55" a="1"/>
  <c r="BC19" i="55" s="1"/>
  <c r="BA100" i="55"/>
  <c r="BC100" i="55" s="1" a="1"/>
  <c r="BC100" i="55" s="1"/>
  <c r="BF97" i="55"/>
  <c r="Y105" i="55"/>
  <c r="BA8" i="55"/>
  <c r="BC8" i="55" s="1" a="1"/>
  <c r="BC8" i="55" s="1"/>
  <c r="BA101" i="55"/>
  <c r="BF101" i="55" s="1"/>
  <c r="V73" i="58"/>
  <c r="V65" i="58"/>
  <c r="V69" i="58"/>
  <c r="V97" i="58"/>
  <c r="V72" i="58"/>
  <c r="V96" i="58"/>
  <c r="BC6" i="55" a="1"/>
  <c r="BC6" i="55" s="1"/>
  <c r="BF6" i="55"/>
  <c r="BD23" i="55"/>
  <c r="BA33" i="55"/>
  <c r="BC85" i="55" a="1"/>
  <c r="BC85" i="55" s="1"/>
  <c r="BC65" i="55" a="1"/>
  <c r="BC65" i="55" s="1"/>
  <c r="BF54" i="55"/>
  <c r="BF34" i="55"/>
  <c r="BF39" i="55"/>
  <c r="BC87" i="55" a="1"/>
  <c r="BC87" i="55" s="1"/>
  <c r="BF19" i="55"/>
  <c r="BA88" i="55"/>
  <c r="BF88" i="55" s="1"/>
  <c r="BD11" i="55"/>
  <c r="BF49" i="55"/>
  <c r="BA63" i="55"/>
  <c r="BA67" i="55"/>
  <c r="BC67" i="55" s="1" a="1"/>
  <c r="BC67" i="55" s="1"/>
  <c r="BC58" i="55" a="1"/>
  <c r="BC58" i="55" s="1"/>
  <c r="BF33" i="55"/>
  <c r="BF23" i="55"/>
  <c r="BF30" i="55"/>
  <c r="BF95" i="55"/>
  <c r="BF20" i="55"/>
  <c r="BD19" i="55"/>
  <c r="BF35" i="55"/>
  <c r="BE6" i="55"/>
  <c r="BE105" i="55" s="1"/>
  <c r="BA38" i="55"/>
  <c r="BC38" i="55" s="1" a="1"/>
  <c r="BC38" i="55" s="1"/>
  <c r="BF37" i="55"/>
  <c r="BF52" i="55"/>
  <c r="BA51" i="55"/>
  <c r="BA24" i="55"/>
  <c r="BC24" i="55" s="1" a="1"/>
  <c r="BC24" i="55" s="1"/>
  <c r="BA29" i="55"/>
  <c r="BC29" i="55" s="1" a="1"/>
  <c r="BC29" i="55" s="1"/>
  <c r="BC57" i="55" a="1"/>
  <c r="BC57" i="55" s="1"/>
  <c r="BD38" i="55"/>
  <c r="BE78" i="55"/>
  <c r="BF64" i="55"/>
  <c r="BA45" i="55"/>
  <c r="BC45" i="55" s="1" a="1"/>
  <c r="BC45" i="55" s="1"/>
  <c r="BF67" i="55"/>
  <c r="BA56" i="55"/>
  <c r="BC56" i="55" s="1" a="1"/>
  <c r="BC56" i="55" s="1"/>
  <c r="BC25" i="55" a="1"/>
  <c r="BC25" i="55" s="1"/>
  <c r="BA28" i="55"/>
  <c r="BC28" i="55" s="1" a="1"/>
  <c r="BC28" i="55" s="1"/>
  <c r="BD25" i="55"/>
  <c r="BA41" i="55"/>
  <c r="BF41" i="55" s="1"/>
  <c r="BA79" i="55"/>
  <c r="BF79" i="55" s="1"/>
  <c r="BC78" i="55" a="1"/>
  <c r="BC78" i="55" s="1"/>
  <c r="BF78" i="55"/>
  <c r="BF86" i="55"/>
  <c r="BC86" i="55" a="1"/>
  <c r="BC86" i="55" s="1"/>
  <c r="BA59" i="55"/>
  <c r="BC59" i="55" s="1" a="1"/>
  <c r="BC59" i="55" s="1"/>
  <c r="BD59" i="55"/>
  <c r="BA76" i="55"/>
  <c r="BC76" i="55" s="1" a="1"/>
  <c r="BC76" i="55" s="1"/>
  <c r="BD76" i="55"/>
  <c r="BA82" i="55"/>
  <c r="BC82" i="55" s="1" a="1"/>
  <c r="BC82" i="55" s="1"/>
  <c r="BF57" i="55"/>
  <c r="BA96" i="55"/>
  <c r="BC96" i="55" s="1" a="1"/>
  <c r="BC96" i="55" s="1"/>
  <c r="BA81" i="55"/>
  <c r="BD81" i="55"/>
  <c r="BD22" i="55"/>
  <c r="BA22" i="55"/>
  <c r="BC22" i="55" s="1" a="1"/>
  <c r="BC22" i="55" s="1"/>
  <c r="BA92" i="55"/>
  <c r="BD92" i="55"/>
  <c r="BA44" i="55"/>
  <c r="BC44" i="55" s="1" a="1"/>
  <c r="BC44" i="55" s="1"/>
  <c r="BD72" i="55"/>
  <c r="BA43" i="55"/>
  <c r="BC43" i="55" s="1" a="1"/>
  <c r="BC43" i="55" s="1"/>
  <c r="BD43" i="55"/>
  <c r="BD13" i="55"/>
  <c r="BA69" i="55"/>
  <c r="BC69" i="55" s="1" a="1"/>
  <c r="BC69" i="55" s="1"/>
  <c r="BD45" i="55"/>
  <c r="BF76" i="55"/>
  <c r="BF11" i="55"/>
  <c r="BC40" i="55" a="1"/>
  <c r="BC40" i="55" s="1"/>
  <c r="BC41" i="55" a="1"/>
  <c r="BC41" i="55" s="1"/>
  <c r="BF89" i="55"/>
  <c r="BD18" i="55"/>
  <c r="BA18" i="55"/>
  <c r="BC18" i="55" s="1" a="1"/>
  <c r="BC18" i="55" s="1"/>
  <c r="BD58" i="55"/>
  <c r="BF7" i="55"/>
  <c r="BF22" i="55"/>
  <c r="BF85" i="55"/>
  <c r="BD74" i="55"/>
  <c r="BA74" i="55"/>
  <c r="BE85" i="55"/>
  <c r="BF47" i="55"/>
  <c r="BC23" i="55" a="1"/>
  <c r="BC23" i="55" s="1"/>
  <c r="BF62" i="55"/>
  <c r="BD57" i="55"/>
  <c r="BA15" i="55"/>
  <c r="BD15" i="55"/>
  <c r="BC20" i="55" a="1"/>
  <c r="BC20" i="55" s="1"/>
  <c r="BF18" i="55"/>
  <c r="BC39" i="55" a="1"/>
  <c r="BC39" i="55" s="1"/>
  <c r="BF29" i="55"/>
  <c r="BF72" i="55"/>
  <c r="BD61" i="55"/>
  <c r="BA61" i="55"/>
  <c r="BC61" i="55" s="1" a="1"/>
  <c r="BC61" i="55" s="1"/>
  <c r="BD40" i="55"/>
  <c r="BA68" i="55"/>
  <c r="BC68" i="55" s="1" a="1"/>
  <c r="BC68" i="55" s="1"/>
  <c r="BF9" i="55"/>
  <c r="AY105" i="55"/>
  <c r="BD5" i="55"/>
  <c r="BA5" i="55"/>
  <c r="BF5" i="55" s="1"/>
  <c r="BD29" i="55"/>
  <c r="BD50" i="55"/>
  <c r="BA50" i="55"/>
  <c r="AX105" i="55"/>
  <c r="BF17" i="55"/>
  <c r="BD33" i="55"/>
  <c r="BF24" i="55"/>
  <c r="BA98" i="55"/>
  <c r="BF93" i="55"/>
  <c r="BA53" i="55"/>
  <c r="BC53" i="55" s="1" a="1"/>
  <c r="BC53" i="55" s="1"/>
  <c r="BD87" i="55"/>
  <c r="BF61" i="55"/>
  <c r="BF96" i="55"/>
  <c r="BC64" i="55" a="1"/>
  <c r="BC64" i="55" s="1"/>
  <c r="AW105" i="55"/>
  <c r="AZ105" i="55"/>
  <c r="BF12" i="55"/>
  <c r="BD24" i="55"/>
  <c r="BD27" i="55"/>
  <c r="BA27" i="55"/>
  <c r="BF75" i="55"/>
  <c r="BF70" i="55"/>
  <c r="BF90" i="55"/>
  <c r="BC103" i="55" a="1"/>
  <c r="BC103" i="55" s="1"/>
  <c r="BA10" i="55"/>
  <c r="BC37" i="55" a="1"/>
  <c r="BC37" i="55" s="1"/>
  <c r="BC99" i="55" a="1"/>
  <c r="BC99" i="55" s="1"/>
  <c r="BF25" i="55"/>
  <c r="BD60" i="55"/>
  <c r="BA60" i="55"/>
  <c r="BD10" i="55"/>
  <c r="BD55" i="55"/>
  <c r="BA55" i="55"/>
  <c r="BC55" i="55" s="1" a="1"/>
  <c r="BC55" i="55" s="1"/>
  <c r="BD90" i="55"/>
  <c r="BA90" i="55"/>
  <c r="BC90" i="55" s="1" a="1"/>
  <c r="BC90" i="55" s="1"/>
  <c r="BA73" i="55"/>
  <c r="BC73" i="55" s="1" a="1"/>
  <c r="BC73" i="55" s="1"/>
  <c r="BC34" i="55" a="1"/>
  <c r="BC34" i="55" s="1"/>
  <c r="BD73" i="55"/>
  <c r="BE8" i="55"/>
  <c r="BC52" i="55" a="1"/>
  <c r="BC52" i="55" s="1"/>
  <c r="BD7" i="55"/>
  <c r="BA32" i="55"/>
  <c r="BC32" i="55" s="1" a="1"/>
  <c r="BC32" i="55" s="1"/>
  <c r="BD32" i="55"/>
  <c r="BD42" i="55"/>
  <c r="BA42" i="55"/>
  <c r="BF66" i="55"/>
  <c r="BD89" i="55"/>
  <c r="BD104" i="55"/>
  <c r="BC33" i="55" a="1"/>
  <c r="BC33" i="55" s="1"/>
  <c r="BF13" i="55"/>
  <c r="BC48" i="55" a="1"/>
  <c r="BC48" i="55" s="1"/>
  <c r="BC54" i="55" a="1"/>
  <c r="BC54" i="55" s="1"/>
  <c r="BF71" i="55"/>
  <c r="BF87" i="55"/>
  <c r="BA14" i="55"/>
  <c r="BC14" i="55" s="1" a="1"/>
  <c r="BC14" i="55" s="1"/>
  <c r="BD14" i="55"/>
  <c r="BF80" i="55"/>
  <c r="BF65" i="55"/>
  <c r="BF58" i="55"/>
  <c r="BD34" i="55"/>
  <c r="BC83" i="55" a="1"/>
  <c r="BC83" i="55" s="1"/>
  <c r="BC15" i="55" l="1" a="1"/>
  <c r="BC15" i="55" s="1"/>
  <c r="C21" i="48"/>
  <c r="C29" i="48"/>
  <c r="C37" i="48"/>
  <c r="C45" i="48"/>
  <c r="C22" i="48"/>
  <c r="C30" i="48"/>
  <c r="C38" i="48"/>
  <c r="C15" i="48"/>
  <c r="C31" i="48"/>
  <c r="C23" i="48"/>
  <c r="C16" i="48"/>
  <c r="C24" i="48"/>
  <c r="C17" i="48"/>
  <c r="C25" i="48"/>
  <c r="C33" i="48"/>
  <c r="C41" i="48"/>
  <c r="C32" i="48"/>
  <c r="C18" i="48"/>
  <c r="C26" i="48"/>
  <c r="C34" i="48"/>
  <c r="C42" i="48"/>
  <c r="C19" i="48"/>
  <c r="C27" i="48"/>
  <c r="C35" i="48"/>
  <c r="C43" i="48"/>
  <c r="C39" i="48"/>
  <c r="C20" i="48"/>
  <c r="C28" i="48"/>
  <c r="C36" i="48"/>
  <c r="C44" i="48"/>
  <c r="C40" i="48"/>
  <c r="V105" i="58"/>
  <c r="BF100" i="55"/>
  <c r="BC36" i="55" a="1"/>
  <c r="BC36" i="55" s="1"/>
  <c r="BF36" i="55"/>
  <c r="BC104" i="55" a="1"/>
  <c r="BC104" i="55" s="1"/>
  <c r="BF104" i="55"/>
  <c r="BF28" i="55"/>
  <c r="BF21" i="55"/>
  <c r="BF16" i="55"/>
  <c r="BF26" i="55"/>
  <c r="BC101" i="55" a="1"/>
  <c r="BC101" i="55" s="1"/>
  <c r="BF56" i="55"/>
  <c r="BF69" i="55"/>
  <c r="BF31" i="55"/>
  <c r="BF8" i="55"/>
  <c r="BF59" i="55"/>
  <c r="BF82" i="55"/>
  <c r="BF77" i="55"/>
  <c r="BC46" i="55" a="1"/>
  <c r="BC46" i="55" s="1"/>
  <c r="BF46" i="55"/>
  <c r="BF94" i="55"/>
  <c r="BC79" i="55" a="1"/>
  <c r="BC79" i="55" s="1"/>
  <c r="BF32" i="55"/>
  <c r="BC88" i="55" a="1"/>
  <c r="BC88" i="55" s="1"/>
  <c r="BD105" i="55"/>
  <c r="BF43" i="55"/>
  <c r="BF44" i="55"/>
  <c r="BF14" i="55"/>
  <c r="BF38" i="55"/>
  <c r="BF45" i="55"/>
  <c r="BC63" i="55" a="1"/>
  <c r="BC63" i="55" s="1"/>
  <c r="BF63" i="55"/>
  <c r="BC51" i="55" a="1"/>
  <c r="BC51" i="55" s="1"/>
  <c r="BF51" i="55"/>
  <c r="BA105" i="55"/>
  <c r="BC5" i="55" a="1"/>
  <c r="BC5" i="55" s="1"/>
  <c r="BC98" i="55" a="1"/>
  <c r="BC98" i="55" s="1"/>
  <c r="BF98" i="55"/>
  <c r="BF53" i="55"/>
  <c r="BC74" i="55" a="1"/>
  <c r="BC74" i="55" s="1"/>
  <c r="BF74" i="55"/>
  <c r="BC10" i="55" a="1"/>
  <c r="BC10" i="55" s="1"/>
  <c r="BF10" i="55"/>
  <c r="BF73" i="55"/>
  <c r="BF55" i="55"/>
  <c r="BC42" i="55" a="1"/>
  <c r="BC42" i="55" s="1"/>
  <c r="BF42" i="55"/>
  <c r="BC27" i="55" a="1"/>
  <c r="BC27" i="55" s="1"/>
  <c r="BF27" i="55"/>
  <c r="BF68" i="55"/>
  <c r="BC50" i="55" a="1"/>
  <c r="BC50" i="55" s="1"/>
  <c r="BF50" i="55"/>
  <c r="BC81" i="55" a="1"/>
  <c r="BC81" i="55" s="1"/>
  <c r="BF81" i="55"/>
  <c r="BF60" i="55"/>
  <c r="BC60" i="55" a="1"/>
  <c r="BC60" i="55" s="1"/>
  <c r="BF15" i="55"/>
  <c r="BC92" i="55" a="1"/>
  <c r="BC92" i="55" s="1"/>
  <c r="BF92" i="55"/>
  <c r="BF105" i="55" l="1"/>
  <c r="L105" i="54" l="1"/>
  <c r="Y104" i="54"/>
  <c r="N104" i="54"/>
  <c r="Y103" i="54"/>
  <c r="N103" i="54"/>
  <c r="Y102" i="54"/>
  <c r="N102" i="54"/>
  <c r="Y101" i="54"/>
  <c r="N101" i="54"/>
  <c r="Y100" i="54"/>
  <c r="N100" i="54"/>
  <c r="Y99" i="54"/>
  <c r="N99" i="54"/>
  <c r="Y98" i="54"/>
  <c r="N98" i="54"/>
  <c r="Y97" i="54"/>
  <c r="N97" i="54"/>
  <c r="Y96" i="54"/>
  <c r="N96" i="54"/>
  <c r="Y95" i="54"/>
  <c r="N95" i="54"/>
  <c r="Y94" i="54"/>
  <c r="N94" i="54"/>
  <c r="Y93" i="54"/>
  <c r="N93" i="54"/>
  <c r="Y92" i="54"/>
  <c r="N92" i="54"/>
  <c r="Y91" i="54"/>
  <c r="N91" i="54"/>
  <c r="Y90" i="54"/>
  <c r="N90" i="54"/>
  <c r="Y89" i="54"/>
  <c r="N89" i="54"/>
  <c r="Y88" i="54"/>
  <c r="N88" i="54"/>
  <c r="Y87" i="54"/>
  <c r="N87" i="54"/>
  <c r="Y86" i="54"/>
  <c r="N86" i="54"/>
  <c r="Y85" i="54"/>
  <c r="N85" i="54"/>
  <c r="Y84" i="54"/>
  <c r="N84" i="54"/>
  <c r="Y83" i="54"/>
  <c r="N83" i="54"/>
  <c r="Y82" i="54"/>
  <c r="N82" i="54"/>
  <c r="Y81" i="54"/>
  <c r="N81" i="54"/>
  <c r="Y80" i="54"/>
  <c r="N80" i="54"/>
  <c r="Y79" i="54"/>
  <c r="N79" i="54"/>
  <c r="Y78" i="54"/>
  <c r="N78" i="54"/>
  <c r="Y77" i="54"/>
  <c r="N77" i="54"/>
  <c r="Y76" i="54"/>
  <c r="N76" i="54"/>
  <c r="Y75" i="54"/>
  <c r="N75" i="54"/>
  <c r="Y74" i="54"/>
  <c r="N74" i="54"/>
  <c r="Y73" i="54"/>
  <c r="N73" i="54"/>
  <c r="Y72" i="54"/>
  <c r="N72" i="54"/>
  <c r="Y71" i="54"/>
  <c r="N71" i="54"/>
  <c r="Y70" i="54"/>
  <c r="N70" i="54"/>
  <c r="Y69" i="54"/>
  <c r="N69" i="54"/>
  <c r="Y68" i="54"/>
  <c r="N68" i="54"/>
  <c r="Y67" i="54"/>
  <c r="N67" i="54"/>
  <c r="Y66" i="54"/>
  <c r="N66" i="54"/>
  <c r="Y65" i="54"/>
  <c r="N65" i="54"/>
  <c r="Y64" i="54"/>
  <c r="N64" i="54"/>
  <c r="Y63" i="54"/>
  <c r="N63" i="54"/>
  <c r="Y62" i="54"/>
  <c r="N62" i="54"/>
  <c r="Y61" i="54"/>
  <c r="N61" i="54"/>
  <c r="Y60" i="54"/>
  <c r="N60" i="54"/>
  <c r="Y59" i="54"/>
  <c r="N59" i="54"/>
  <c r="Y58" i="54"/>
  <c r="N58" i="54"/>
  <c r="Y57" i="54"/>
  <c r="N57" i="54"/>
  <c r="Y56" i="54"/>
  <c r="N56" i="54"/>
  <c r="Y55" i="54"/>
  <c r="N55" i="54"/>
  <c r="Y54" i="54"/>
  <c r="N54" i="54"/>
  <c r="Y53" i="54"/>
  <c r="N53" i="54"/>
  <c r="Y52" i="54"/>
  <c r="N52" i="54"/>
  <c r="Y51" i="54"/>
  <c r="N51" i="54"/>
  <c r="Y50" i="54"/>
  <c r="N50" i="54"/>
  <c r="Y49" i="54"/>
  <c r="N49" i="54"/>
  <c r="Y48" i="54"/>
  <c r="N48" i="54"/>
  <c r="Y47" i="54"/>
  <c r="N47" i="54"/>
  <c r="Y46" i="54"/>
  <c r="N46" i="54"/>
  <c r="Y45" i="54"/>
  <c r="N45" i="54"/>
  <c r="Y44" i="54"/>
  <c r="N44" i="54"/>
  <c r="Y43" i="54"/>
  <c r="N43" i="54"/>
  <c r="Y42" i="54"/>
  <c r="N42" i="54"/>
  <c r="Y41" i="54"/>
  <c r="N41" i="54"/>
  <c r="Y40" i="54"/>
  <c r="N40" i="54"/>
  <c r="Y39" i="54"/>
  <c r="N39" i="54"/>
  <c r="Y38" i="54"/>
  <c r="N38" i="54"/>
  <c r="Y37" i="54"/>
  <c r="N37" i="54"/>
  <c r="Y36" i="54"/>
  <c r="N36" i="54"/>
  <c r="Y35" i="54"/>
  <c r="N35" i="54"/>
  <c r="Y34" i="54"/>
  <c r="N34" i="54"/>
  <c r="Y33" i="54"/>
  <c r="N33" i="54"/>
  <c r="Y32" i="54"/>
  <c r="N32" i="54"/>
  <c r="Y31" i="54"/>
  <c r="N31" i="54"/>
  <c r="Y30" i="54"/>
  <c r="N30" i="54"/>
  <c r="Y29" i="54"/>
  <c r="N29" i="54"/>
  <c r="Y28" i="54"/>
  <c r="N28" i="54"/>
  <c r="Y27" i="54"/>
  <c r="N27" i="54"/>
  <c r="Y26" i="54"/>
  <c r="N26" i="54"/>
  <c r="Y25" i="54"/>
  <c r="N25" i="54"/>
  <c r="Y24" i="54"/>
  <c r="N24" i="54"/>
  <c r="Y23" i="54"/>
  <c r="N23" i="54"/>
  <c r="Y22" i="54"/>
  <c r="N22" i="54"/>
  <c r="Y21" i="54"/>
  <c r="N21" i="54"/>
  <c r="Y20" i="54"/>
  <c r="N20" i="54"/>
  <c r="Y19" i="54"/>
  <c r="N19" i="54"/>
  <c r="Y18" i="54"/>
  <c r="N18" i="54"/>
  <c r="Y17" i="54"/>
  <c r="N17" i="54"/>
  <c r="Y16" i="54"/>
  <c r="N16" i="54"/>
  <c r="Y15" i="54"/>
  <c r="N15" i="54"/>
  <c r="Y14" i="54"/>
  <c r="N14" i="54"/>
  <c r="Y13" i="54"/>
  <c r="N13" i="54"/>
  <c r="Y12" i="54"/>
  <c r="N12" i="54"/>
  <c r="Y11" i="54"/>
  <c r="N11" i="54"/>
  <c r="Y10" i="54"/>
  <c r="N10" i="54"/>
  <c r="Y9" i="54"/>
  <c r="N9" i="54"/>
  <c r="Y8" i="54"/>
  <c r="N8" i="54"/>
  <c r="Y7" i="54"/>
  <c r="N7" i="54"/>
  <c r="Y6" i="54"/>
  <c r="AB6" i="54" s="1"/>
  <c r="N6" i="54"/>
  <c r="Y5" i="54"/>
  <c r="N5" i="54"/>
  <c r="AB10" i="54" l="1"/>
  <c r="AA10" i="54" a="1"/>
  <c r="AA10" i="54" s="1"/>
  <c r="AB14" i="54"/>
  <c r="AA14" i="54" a="1"/>
  <c r="AA14" i="54" s="1"/>
  <c r="AB8" i="54"/>
  <c r="AA8" i="54" a="1"/>
  <c r="AA8" i="54" s="1"/>
  <c r="AB18" i="54"/>
  <c r="AA18" i="54" a="1"/>
  <c r="AA18" i="54" s="1"/>
  <c r="AB12" i="54"/>
  <c r="AA12" i="54" a="1"/>
  <c r="AA12" i="54" s="1"/>
  <c r="AB7" i="54"/>
  <c r="AA7" i="54" a="1"/>
  <c r="AA7" i="54" s="1"/>
  <c r="AA19" i="54" a="1"/>
  <c r="AA19" i="54" s="1"/>
  <c r="AB19" i="54"/>
  <c r="AA44" i="54" a="1"/>
  <c r="AA44" i="54" s="1"/>
  <c r="AB44" i="54"/>
  <c r="AA51" i="54" a="1"/>
  <c r="AA51" i="54" s="1"/>
  <c r="AB51" i="54"/>
  <c r="AB76" i="54"/>
  <c r="AA76" i="54" a="1"/>
  <c r="AA76" i="54" s="1"/>
  <c r="AB83" i="54"/>
  <c r="AA83" i="54" a="1"/>
  <c r="AA83" i="54" s="1"/>
  <c r="AB94" i="54"/>
  <c r="AA94" i="54" a="1"/>
  <c r="AA94" i="54" s="1"/>
  <c r="AA23" i="54" a="1"/>
  <c r="AA23" i="54" s="1"/>
  <c r="AB23" i="54"/>
  <c r="AA48" i="54" a="1"/>
  <c r="AA48" i="54" s="1"/>
  <c r="AB48" i="54"/>
  <c r="AA55" i="54" a="1"/>
  <c r="AA55" i="54" s="1"/>
  <c r="AB55" i="54"/>
  <c r="AB80" i="54"/>
  <c r="AA80" i="54" a="1"/>
  <c r="AA80" i="54" s="1"/>
  <c r="AB87" i="54"/>
  <c r="AA87" i="54" a="1"/>
  <c r="AA87" i="54" s="1"/>
  <c r="AA34" i="54" a="1"/>
  <c r="AA34" i="54" s="1"/>
  <c r="AB34" i="54"/>
  <c r="AA41" i="54" a="1"/>
  <c r="AA41" i="54" s="1"/>
  <c r="AB41" i="54"/>
  <c r="AB66" i="54"/>
  <c r="AA66" i="54" a="1"/>
  <c r="AA66" i="54" s="1"/>
  <c r="AB73" i="54"/>
  <c r="AA73" i="54" a="1"/>
  <c r="AA73" i="54" s="1"/>
  <c r="AB98" i="54"/>
  <c r="AA98" i="54" a="1"/>
  <c r="AA98" i="54" s="1"/>
  <c r="AB62" i="54"/>
  <c r="AA62" i="54" a="1"/>
  <c r="AA62" i="54" s="1"/>
  <c r="AB20" i="54"/>
  <c r="AA20" i="54" a="1"/>
  <c r="AA20" i="54" s="1"/>
  <c r="AA27" i="54" a="1"/>
  <c r="AA27" i="54" s="1"/>
  <c r="AB27" i="54"/>
  <c r="AA52" i="54" a="1"/>
  <c r="AA52" i="54" s="1"/>
  <c r="AB52" i="54"/>
  <c r="AA59" i="54" a="1"/>
  <c r="AA59" i="54" s="1"/>
  <c r="AB59" i="54"/>
  <c r="AB84" i="54"/>
  <c r="AA84" i="54" a="1"/>
  <c r="AA84" i="54" s="1"/>
  <c r="AB91" i="54"/>
  <c r="AA91" i="54" a="1"/>
  <c r="AA91" i="54" s="1"/>
  <c r="AB70" i="54"/>
  <c r="AA70" i="54" a="1"/>
  <c r="AA70" i="54" s="1"/>
  <c r="AB102" i="54"/>
  <c r="AA102" i="54" a="1"/>
  <c r="AA102" i="54" s="1"/>
  <c r="AB16" i="54"/>
  <c r="AA16" i="54" a="1"/>
  <c r="AA16" i="54" s="1"/>
  <c r="AB11" i="54"/>
  <c r="AA11" i="54" a="1"/>
  <c r="AA11" i="54" s="1"/>
  <c r="AB17" i="54"/>
  <c r="AA17" i="54" a="1"/>
  <c r="AA17" i="54" s="1"/>
  <c r="AB24" i="54"/>
  <c r="AA24" i="54" a="1"/>
  <c r="AA24" i="54" s="1"/>
  <c r="AA31" i="54" a="1"/>
  <c r="AA31" i="54" s="1"/>
  <c r="AB31" i="54"/>
  <c r="AA56" i="54" a="1"/>
  <c r="AA56" i="54" s="1"/>
  <c r="AB56" i="54"/>
  <c r="AB63" i="54"/>
  <c r="AA63" i="54" a="1"/>
  <c r="AA63" i="54" s="1"/>
  <c r="AB88" i="54"/>
  <c r="AA88" i="54" a="1"/>
  <c r="AA88" i="54" s="1"/>
  <c r="AB95" i="54"/>
  <c r="AA95" i="54" a="1"/>
  <c r="AA95" i="54" s="1"/>
  <c r="Y105" i="54"/>
  <c r="AB5" i="54"/>
  <c r="AA5" i="54" a="1"/>
  <c r="AA5" i="54" s="1"/>
  <c r="AA42" i="54" a="1"/>
  <c r="AA42" i="54" s="1"/>
  <c r="AB42" i="54"/>
  <c r="AA49" i="54" a="1"/>
  <c r="AA49" i="54" s="1"/>
  <c r="AB49" i="54"/>
  <c r="AB74" i="54"/>
  <c r="AA74" i="54" a="1"/>
  <c r="AA74" i="54" s="1"/>
  <c r="AB81" i="54"/>
  <c r="AA81" i="54" a="1"/>
  <c r="AA81" i="54" s="1"/>
  <c r="AB13" i="54"/>
  <c r="AA13" i="54" a="1"/>
  <c r="AA13" i="54" s="1"/>
  <c r="AB101" i="54"/>
  <c r="AA101" i="54" a="1"/>
  <c r="AA101" i="54" s="1"/>
  <c r="AA38" i="54" a="1"/>
  <c r="AA38" i="54" s="1"/>
  <c r="AB38" i="54"/>
  <c r="AB77" i="54"/>
  <c r="AA77" i="54" a="1"/>
  <c r="AA77" i="54" s="1"/>
  <c r="AA28" i="54" a="1"/>
  <c r="AA28" i="54" s="1"/>
  <c r="AB28" i="54"/>
  <c r="AA35" i="54" a="1"/>
  <c r="AA35" i="54" s="1"/>
  <c r="AB35" i="54"/>
  <c r="AB60" i="54"/>
  <c r="AA60" i="54" a="1"/>
  <c r="AA60" i="54" s="1"/>
  <c r="AB67" i="54"/>
  <c r="AA67" i="54" a="1"/>
  <c r="AA67" i="54" s="1"/>
  <c r="AB92" i="54"/>
  <c r="AA92" i="54" a="1"/>
  <c r="AA92" i="54" s="1"/>
  <c r="AB99" i="54"/>
  <c r="AA99" i="54" a="1"/>
  <c r="AA99" i="54" s="1"/>
  <c r="AA21" i="54" a="1"/>
  <c r="AA21" i="54" s="1"/>
  <c r="AB21" i="54"/>
  <c r="AA46" i="54" a="1"/>
  <c r="AA46" i="54" s="1"/>
  <c r="AB46" i="54"/>
  <c r="AA53" i="54" a="1"/>
  <c r="AA53" i="54" s="1"/>
  <c r="AB53" i="54"/>
  <c r="AB78" i="54"/>
  <c r="AA78" i="54" a="1"/>
  <c r="AA78" i="54" s="1"/>
  <c r="AB85" i="54"/>
  <c r="AA85" i="54" a="1"/>
  <c r="AA85" i="54" s="1"/>
  <c r="AA45" i="54" a="1"/>
  <c r="AA45" i="54" s="1"/>
  <c r="AB45" i="54"/>
  <c r="AB32" i="54"/>
  <c r="AA32" i="54" a="1"/>
  <c r="AA32" i="54" s="1"/>
  <c r="AB39" i="54"/>
  <c r="AA39" i="54" a="1"/>
  <c r="AA39" i="54" s="1"/>
  <c r="AB64" i="54"/>
  <c r="AA64" i="54" a="1"/>
  <c r="AA64" i="54" s="1"/>
  <c r="AB71" i="54"/>
  <c r="AA71" i="54" a="1"/>
  <c r="AA71" i="54" s="1"/>
  <c r="AB96" i="54"/>
  <c r="AA96" i="54" a="1"/>
  <c r="AA96" i="54" s="1"/>
  <c r="AB103" i="54"/>
  <c r="AA103" i="54" a="1"/>
  <c r="AA103" i="54" s="1"/>
  <c r="AA57" i="54" a="1"/>
  <c r="AA57" i="54" s="1"/>
  <c r="AB57" i="54"/>
  <c r="AA6" i="54" a="1"/>
  <c r="AA6" i="54" s="1"/>
  <c r="AB9" i="54"/>
  <c r="AA9" i="54" a="1"/>
  <c r="AA9" i="54" s="1"/>
  <c r="AA25" i="54" a="1"/>
  <c r="AA25" i="54" s="1"/>
  <c r="AB25" i="54"/>
  <c r="AA50" i="54" a="1"/>
  <c r="AA50" i="54" s="1"/>
  <c r="AB50" i="54"/>
  <c r="AB82" i="54"/>
  <c r="AA82" i="54" a="1"/>
  <c r="AA82" i="54" s="1"/>
  <c r="AB89" i="54"/>
  <c r="AA89" i="54" a="1"/>
  <c r="AA89" i="54" s="1"/>
  <c r="AA15" i="54" a="1"/>
  <c r="AA15" i="54" s="1"/>
  <c r="AB15" i="54"/>
  <c r="AB36" i="54"/>
  <c r="AA36" i="54" a="1"/>
  <c r="AA36" i="54" s="1"/>
  <c r="AA43" i="54" a="1"/>
  <c r="AA43" i="54" s="1"/>
  <c r="AB43" i="54"/>
  <c r="AB68" i="54"/>
  <c r="AA68" i="54" a="1"/>
  <c r="AA68" i="54" s="1"/>
  <c r="AB75" i="54"/>
  <c r="AA75" i="54" a="1"/>
  <c r="AA75" i="54" s="1"/>
  <c r="AB100" i="54"/>
  <c r="AA100" i="54" a="1"/>
  <c r="AA100" i="54" s="1"/>
  <c r="AB30" i="54"/>
  <c r="AA30" i="54" a="1"/>
  <c r="AA30" i="54" s="1"/>
  <c r="AB22" i="54"/>
  <c r="AA22" i="54" a="1"/>
  <c r="AA22" i="54" s="1"/>
  <c r="AA29" i="54" a="1"/>
  <c r="AA29" i="54" s="1"/>
  <c r="AB29" i="54"/>
  <c r="AA54" i="54" a="1"/>
  <c r="AA54" i="54" s="1"/>
  <c r="AB54" i="54"/>
  <c r="AB61" i="54"/>
  <c r="AA61" i="54" a="1"/>
  <c r="AA61" i="54" s="1"/>
  <c r="AB86" i="54"/>
  <c r="AA86" i="54" a="1"/>
  <c r="AA86" i="54" s="1"/>
  <c r="AB93" i="54"/>
  <c r="AA93" i="54" a="1"/>
  <c r="AA93" i="54" s="1"/>
  <c r="AA37" i="54" a="1"/>
  <c r="AA37" i="54" s="1"/>
  <c r="AB37" i="54"/>
  <c r="AB69" i="54"/>
  <c r="AA69" i="54" a="1"/>
  <c r="AA69" i="54" s="1"/>
  <c r="AB40" i="54"/>
  <c r="AA40" i="54" a="1"/>
  <c r="AA40" i="54" s="1"/>
  <c r="AA47" i="54" a="1"/>
  <c r="AA47" i="54" s="1"/>
  <c r="AB47" i="54"/>
  <c r="AB72" i="54"/>
  <c r="AA72" i="54" a="1"/>
  <c r="AA72" i="54" s="1"/>
  <c r="AB79" i="54"/>
  <c r="AA79" i="54" a="1"/>
  <c r="AA79" i="54" s="1"/>
  <c r="AB104" i="54"/>
  <c r="AA104" i="54" a="1"/>
  <c r="AA104" i="54" s="1"/>
  <c r="AB26" i="54"/>
  <c r="AA26" i="54" a="1"/>
  <c r="AA26" i="54" s="1"/>
  <c r="AA33" i="54" a="1"/>
  <c r="AA33" i="54" s="1"/>
  <c r="AB33" i="54"/>
  <c r="AB58" i="54"/>
  <c r="AA58" i="54" a="1"/>
  <c r="AA58" i="54" s="1"/>
  <c r="AB65" i="54"/>
  <c r="AA65" i="54" a="1"/>
  <c r="AA65" i="54" s="1"/>
  <c r="AB90" i="54"/>
  <c r="AA90" i="54" a="1"/>
  <c r="AA90" i="54" s="1"/>
  <c r="AB97" i="54"/>
  <c r="AA97" i="54" a="1"/>
  <c r="AA97" i="54" s="1"/>
  <c r="AB105" i="54" l="1"/>
  <c r="D7" i="48" l="1"/>
  <c r="O46" i="31"/>
  <c r="O45" i="31"/>
  <c r="O44" i="31"/>
  <c r="O43" i="31"/>
  <c r="O42" i="31"/>
  <c r="O41" i="31"/>
  <c r="O40" i="31"/>
  <c r="O39" i="31"/>
  <c r="O38" i="31"/>
  <c r="O37" i="31"/>
  <c r="O36" i="31"/>
  <c r="O35" i="31"/>
  <c r="O34" i="31"/>
  <c r="O33" i="31"/>
  <c r="O32" i="31"/>
  <c r="O31" i="31"/>
  <c r="O30" i="31"/>
  <c r="O29" i="31"/>
  <c r="O28" i="31"/>
  <c r="O27" i="31"/>
  <c r="O26" i="31"/>
  <c r="O25" i="31"/>
  <c r="O24" i="31"/>
  <c r="O23" i="31"/>
  <c r="O22" i="31"/>
  <c r="O21" i="31"/>
  <c r="O20" i="31"/>
  <c r="O19" i="31"/>
  <c r="O18" i="31"/>
  <c r="P18" i="31" s="1"/>
  <c r="O17" i="31"/>
  <c r="O16" i="31"/>
  <c r="P16" i="31" s="1"/>
  <c r="O47" i="31" l="1"/>
  <c r="D11" i="31" s="1"/>
  <c r="D6" i="31"/>
  <c r="D5" i="31"/>
  <c r="D5" i="48"/>
  <c r="F16" i="31" l="1"/>
  <c r="I16" i="31" l="1"/>
  <c r="M5" i="46"/>
  <c r="L5" i="46"/>
  <c r="P25" i="31"/>
  <c r="P26" i="31"/>
  <c r="P27" i="31"/>
  <c r="P28" i="31"/>
  <c r="P29" i="31"/>
  <c r="P30" i="31"/>
  <c r="P31" i="31"/>
  <c r="P32" i="31"/>
  <c r="P33" i="31"/>
  <c r="P34" i="31"/>
  <c r="P35" i="31"/>
  <c r="P36" i="31"/>
  <c r="P37" i="31"/>
  <c r="P38" i="31"/>
  <c r="P39" i="31"/>
  <c r="P40" i="31"/>
  <c r="P41" i="31"/>
  <c r="P42" i="31"/>
  <c r="P43" i="31"/>
  <c r="P44" i="31"/>
  <c r="P45" i="31"/>
  <c r="P46" i="31"/>
  <c r="P19" i="31"/>
  <c r="P20" i="31"/>
  <c r="P21" i="31"/>
  <c r="P22" i="31"/>
  <c r="P23" i="31"/>
  <c r="P24" i="31"/>
  <c r="F17" i="31" l="1"/>
  <c r="P17" i="31"/>
  <c r="K16" i="31"/>
  <c r="L16" i="31" s="1"/>
  <c r="M16" i="31" l="1"/>
  <c r="N16" i="31" s="1"/>
  <c r="G5" i="46"/>
  <c r="F18" i="31" l="1"/>
  <c r="F15" i="48" l="1"/>
  <c r="I15" i="48" s="1"/>
  <c r="J5" i="43"/>
  <c r="M5" i="43" s="1"/>
  <c r="J6" i="43"/>
  <c r="M6" i="43" s="1"/>
  <c r="J7" i="43"/>
  <c r="M7" i="43" s="1"/>
  <c r="J8" i="43"/>
  <c r="M8" i="43" s="1"/>
  <c r="J4" i="43"/>
  <c r="M4" i="43" s="1"/>
  <c r="I5" i="43"/>
  <c r="I6" i="43"/>
  <c r="I7" i="43"/>
  <c r="I8" i="43"/>
  <c r="I4" i="43"/>
  <c r="B27" i="43"/>
  <c r="B15" i="43"/>
  <c r="G7" i="46"/>
  <c r="K15" i="48" l="1"/>
  <c r="L15" i="48" s="1"/>
  <c r="I5" i="46"/>
  <c r="H5" i="46"/>
  <c r="M15" i="48" l="1"/>
  <c r="N15" i="48" s="1"/>
  <c r="Y16" i="31"/>
  <c r="W16" i="31"/>
  <c r="T18" i="31"/>
  <c r="V18" i="31"/>
  <c r="W18" i="31"/>
  <c r="Y18" i="31"/>
  <c r="T19" i="31"/>
  <c r="V19" i="31"/>
  <c r="W19" i="31"/>
  <c r="Y19" i="31"/>
  <c r="T20" i="31"/>
  <c r="V20" i="31"/>
  <c r="W20" i="31"/>
  <c r="Y20" i="31"/>
  <c r="T21" i="31"/>
  <c r="V21" i="31"/>
  <c r="W21" i="31"/>
  <c r="Y21" i="31"/>
  <c r="T22" i="31"/>
  <c r="V22" i="31"/>
  <c r="W22" i="31"/>
  <c r="Y22" i="31"/>
  <c r="T23" i="31"/>
  <c r="V23" i="31"/>
  <c r="W23" i="31"/>
  <c r="Y23" i="31"/>
  <c r="T24" i="31"/>
  <c r="V24" i="31"/>
  <c r="W24" i="31"/>
  <c r="Y24" i="31"/>
  <c r="T25" i="31"/>
  <c r="V25" i="31"/>
  <c r="W25" i="31"/>
  <c r="Y25" i="31"/>
  <c r="T26" i="31"/>
  <c r="V26" i="31"/>
  <c r="W26" i="31"/>
  <c r="Y26" i="31"/>
  <c r="T27" i="31"/>
  <c r="V27" i="31"/>
  <c r="W27" i="31"/>
  <c r="Y27" i="31"/>
  <c r="T28" i="31"/>
  <c r="V28" i="31"/>
  <c r="W28" i="31"/>
  <c r="Y28" i="31"/>
  <c r="T29" i="31"/>
  <c r="V29" i="31"/>
  <c r="W29" i="31"/>
  <c r="Y29" i="31"/>
  <c r="T30" i="31"/>
  <c r="V30" i="31"/>
  <c r="W30" i="31"/>
  <c r="Y30" i="31"/>
  <c r="T31" i="31"/>
  <c r="V31" i="31"/>
  <c r="W31" i="31"/>
  <c r="Y31" i="31"/>
  <c r="T32" i="31"/>
  <c r="V32" i="31"/>
  <c r="W32" i="31"/>
  <c r="Y32" i="31"/>
  <c r="T33" i="31"/>
  <c r="V33" i="31"/>
  <c r="W33" i="31"/>
  <c r="Y33" i="31"/>
  <c r="T34" i="31"/>
  <c r="V34" i="31"/>
  <c r="W34" i="31"/>
  <c r="Y34" i="31"/>
  <c r="T35" i="31"/>
  <c r="V35" i="31"/>
  <c r="W35" i="31"/>
  <c r="Y35" i="31"/>
  <c r="T36" i="31"/>
  <c r="V36" i="31"/>
  <c r="W36" i="31"/>
  <c r="Y36" i="31"/>
  <c r="T37" i="31"/>
  <c r="V37" i="31"/>
  <c r="W37" i="31"/>
  <c r="Y37" i="31"/>
  <c r="T38" i="31"/>
  <c r="V38" i="31"/>
  <c r="W38" i="31"/>
  <c r="Y38" i="31"/>
  <c r="T39" i="31"/>
  <c r="V39" i="31"/>
  <c r="W39" i="31"/>
  <c r="Y39" i="31"/>
  <c r="T40" i="31"/>
  <c r="V40" i="31"/>
  <c r="W40" i="31"/>
  <c r="Y40" i="31"/>
  <c r="T41" i="31"/>
  <c r="V41" i="31"/>
  <c r="W41" i="31"/>
  <c r="Y41" i="31"/>
  <c r="T42" i="31"/>
  <c r="V42" i="31"/>
  <c r="W42" i="31"/>
  <c r="Y42" i="31"/>
  <c r="T43" i="31"/>
  <c r="V43" i="31"/>
  <c r="W43" i="31"/>
  <c r="Y43" i="31"/>
  <c r="T44" i="31"/>
  <c r="V44" i="31"/>
  <c r="W44" i="31"/>
  <c r="Y44" i="31"/>
  <c r="T45" i="31"/>
  <c r="V45" i="31"/>
  <c r="W45" i="31"/>
  <c r="Y45" i="31"/>
  <c r="T46" i="31"/>
  <c r="V46" i="31"/>
  <c r="W46" i="31"/>
  <c r="Y46" i="31"/>
  <c r="T17" i="31"/>
  <c r="V17" i="31"/>
  <c r="W17" i="31"/>
  <c r="Y17" i="31"/>
  <c r="V16" i="31"/>
  <c r="T16" i="31"/>
  <c r="H34" i="43"/>
  <c r="J34" i="43" s="1" a="1"/>
  <c r="J34" i="43" s="1"/>
  <c r="G34" i="43"/>
  <c r="F35" i="43"/>
  <c r="G35" i="43"/>
  <c r="H35" i="43"/>
  <c r="J35" i="43" s="1" a="1"/>
  <c r="J35" i="43" s="1"/>
  <c r="F36" i="43"/>
  <c r="G36" i="43"/>
  <c r="H36" i="43"/>
  <c r="K36" i="43" s="1"/>
  <c r="F37" i="43"/>
  <c r="G37" i="43"/>
  <c r="H37" i="43"/>
  <c r="J37" i="43" s="1" a="1"/>
  <c r="J37" i="43" s="1"/>
  <c r="F38" i="43"/>
  <c r="G38" i="43"/>
  <c r="H38" i="43"/>
  <c r="J38" i="43" s="1" a="1"/>
  <c r="J38" i="43" s="1"/>
  <c r="F39" i="43"/>
  <c r="G39" i="43"/>
  <c r="H39" i="43"/>
  <c r="K39" i="43" s="1"/>
  <c r="F40" i="43"/>
  <c r="G40" i="43"/>
  <c r="H40" i="43"/>
  <c r="J40" i="43" s="1" a="1"/>
  <c r="J40" i="43" s="1"/>
  <c r="F41" i="43"/>
  <c r="G41" i="43"/>
  <c r="H41" i="43"/>
  <c r="J41" i="43" s="1" a="1"/>
  <c r="J41" i="43" s="1"/>
  <c r="F42" i="43"/>
  <c r="G42" i="43"/>
  <c r="H42" i="43"/>
  <c r="K42" i="43" s="1"/>
  <c r="F43" i="43"/>
  <c r="G43" i="43"/>
  <c r="H43" i="43"/>
  <c r="J43" i="43" s="1" a="1"/>
  <c r="J43" i="43" s="1"/>
  <c r="H7" i="46" l="1"/>
  <c r="K34" i="43"/>
  <c r="J42" i="43" a="1"/>
  <c r="J42" i="43" s="1"/>
  <c r="J39" i="43" a="1"/>
  <c r="J39" i="43" s="1"/>
  <c r="K41" i="43"/>
  <c r="K38" i="43"/>
  <c r="K35" i="43"/>
  <c r="J36" i="43" a="1"/>
  <c r="J36" i="43" s="1"/>
  <c r="K37" i="43"/>
  <c r="K43" i="43"/>
  <c r="K40" i="43"/>
  <c r="R20" i="31"/>
  <c r="R27" i="31"/>
  <c r="U27" i="31" s="1"/>
  <c r="X27" i="31" s="1"/>
  <c r="R26" i="31"/>
  <c r="R24" i="31"/>
  <c r="U24" i="31" s="1"/>
  <c r="X24" i="31" s="1"/>
  <c r="R16" i="31"/>
  <c r="R39" i="31"/>
  <c r="U39" i="31" s="1"/>
  <c r="X39" i="31" s="1"/>
  <c r="R31" i="31"/>
  <c r="U31" i="31" s="1"/>
  <c r="X31" i="31" s="1"/>
  <c r="R23" i="31"/>
  <c r="R42" i="31"/>
  <c r="U42" i="31" s="1"/>
  <c r="X42" i="31" s="1"/>
  <c r="R25" i="31"/>
  <c r="U25" i="31" s="1"/>
  <c r="X25" i="31" s="1"/>
  <c r="R32" i="31"/>
  <c r="U32" i="31" s="1"/>
  <c r="X32" i="31" s="1"/>
  <c r="R19" i="31"/>
  <c r="R46" i="31"/>
  <c r="R38" i="31"/>
  <c r="U38" i="31" s="1"/>
  <c r="X38" i="31" s="1"/>
  <c r="R30" i="31"/>
  <c r="U30" i="31" s="1"/>
  <c r="X30" i="31" s="1"/>
  <c r="R22" i="31"/>
  <c r="U22" i="31" s="1"/>
  <c r="X22" i="31" s="1"/>
  <c r="R35" i="31"/>
  <c r="U35" i="31" s="1"/>
  <c r="X35" i="31" s="1"/>
  <c r="R34" i="31"/>
  <c r="U34" i="31" s="1"/>
  <c r="X34" i="31" s="1"/>
  <c r="R33" i="31"/>
  <c r="U33" i="31" s="1"/>
  <c r="X33" i="31" s="1"/>
  <c r="R40" i="31"/>
  <c r="U40" i="31" s="1"/>
  <c r="X40" i="31" s="1"/>
  <c r="R18" i="31"/>
  <c r="U18" i="31" s="1"/>
  <c r="X18" i="31" s="1"/>
  <c r="R45" i="31"/>
  <c r="R37" i="31"/>
  <c r="U37" i="31" s="1"/>
  <c r="X37" i="31" s="1"/>
  <c r="R29" i="31"/>
  <c r="R21" i="31"/>
  <c r="U21" i="31" s="1"/>
  <c r="X21" i="31" s="1"/>
  <c r="R43" i="31"/>
  <c r="R41" i="31"/>
  <c r="U41" i="31" s="1"/>
  <c r="X41" i="31" s="1"/>
  <c r="R17" i="31"/>
  <c r="R44" i="31"/>
  <c r="U44" i="31" s="1"/>
  <c r="X44" i="31" s="1"/>
  <c r="R36" i="31"/>
  <c r="U36" i="31" s="1"/>
  <c r="X36" i="31" s="1"/>
  <c r="R28" i="31"/>
  <c r="U28" i="31" s="1"/>
  <c r="X28" i="31" s="1"/>
  <c r="H44" i="43"/>
  <c r="K44" i="43" l="1"/>
  <c r="D6" i="48"/>
  <c r="E6" i="48" s="1"/>
  <c r="S6" i="31"/>
  <c r="AB42" i="31"/>
  <c r="AB25" i="31"/>
  <c r="AB36" i="31"/>
  <c r="AB37" i="31"/>
  <c r="AB33" i="31"/>
  <c r="AB27" i="31"/>
  <c r="AB18" i="31"/>
  <c r="U43" i="31"/>
  <c r="X43" i="31" s="1"/>
  <c r="AB31" i="31"/>
  <c r="AB35" i="31"/>
  <c r="U45" i="31"/>
  <c r="X45" i="31" s="1"/>
  <c r="AB32" i="31"/>
  <c r="AB28" i="31"/>
  <c r="AB30" i="31"/>
  <c r="AB34" i="31"/>
  <c r="AB41" i="31"/>
  <c r="AB40" i="31"/>
  <c r="AB38" i="31"/>
  <c r="U46" i="31"/>
  <c r="X46" i="31" s="1"/>
  <c r="U26" i="31"/>
  <c r="X26" i="31" s="1"/>
  <c r="U29" i="31"/>
  <c r="X29" i="31" s="1"/>
  <c r="AB21" i="31"/>
  <c r="AB24" i="31"/>
  <c r="U19" i="31"/>
  <c r="X19" i="31" s="1"/>
  <c r="AB44" i="31"/>
  <c r="AB39" i="31"/>
  <c r="AB22" i="31"/>
  <c r="C46" i="48" l="1"/>
  <c r="AB26" i="31"/>
  <c r="AB29" i="31"/>
  <c r="AB45" i="31"/>
  <c r="AB43" i="31"/>
  <c r="U20" i="31"/>
  <c r="X20" i="31" s="1"/>
  <c r="AB19" i="31"/>
  <c r="AB46" i="31"/>
  <c r="U23" i="31" l="1"/>
  <c r="X23" i="31" s="1"/>
  <c r="AB20" i="31"/>
  <c r="F29" i="31"/>
  <c r="I29" i="31" s="1"/>
  <c r="F37" i="31"/>
  <c r="I37" i="31" s="1"/>
  <c r="F45" i="31"/>
  <c r="I45" i="31" s="1"/>
  <c r="D44" i="43"/>
  <c r="T6" i="31" l="1"/>
  <c r="U17" i="31"/>
  <c r="X17" i="31" s="1"/>
  <c r="AB23" i="31"/>
  <c r="K29" i="31"/>
  <c r="L29" i="31" s="1"/>
  <c r="F28" i="31"/>
  <c r="I28" i="31" s="1"/>
  <c r="F43" i="31"/>
  <c r="I43" i="31" s="1"/>
  <c r="F35" i="31"/>
  <c r="I35" i="31" s="1"/>
  <c r="K35" i="31" s="1"/>
  <c r="L35" i="31" s="1"/>
  <c r="F27" i="31"/>
  <c r="I27" i="31" s="1"/>
  <c r="F42" i="31"/>
  <c r="I42" i="31" s="1"/>
  <c r="F34" i="31"/>
  <c r="I34" i="31" s="1"/>
  <c r="F26" i="31"/>
  <c r="I26" i="31" s="1"/>
  <c r="F41" i="31"/>
  <c r="I41" i="31" s="1"/>
  <c r="K41" i="31" s="1"/>
  <c r="L41" i="31" s="1"/>
  <c r="F33" i="31"/>
  <c r="I33" i="31" s="1"/>
  <c r="F25" i="31"/>
  <c r="I25" i="31" s="1"/>
  <c r="K25" i="31" s="1"/>
  <c r="L25" i="31" s="1"/>
  <c r="K37" i="31"/>
  <c r="L37" i="31" s="1"/>
  <c r="F36" i="31"/>
  <c r="I36" i="31" s="1"/>
  <c r="K36" i="31" s="1"/>
  <c r="L36" i="31" s="1"/>
  <c r="F40" i="31"/>
  <c r="I40" i="31" s="1"/>
  <c r="F32" i="31"/>
  <c r="I32" i="31" s="1"/>
  <c r="F24" i="31"/>
  <c r="I24" i="31" s="1"/>
  <c r="K45" i="31"/>
  <c r="L45" i="31" s="1"/>
  <c r="F44" i="31"/>
  <c r="I44" i="31" s="1"/>
  <c r="K44" i="31" s="1"/>
  <c r="L44" i="31" s="1"/>
  <c r="F39" i="31"/>
  <c r="I39" i="31" s="1"/>
  <c r="F31" i="31"/>
  <c r="I31" i="31" s="1"/>
  <c r="K31" i="31" s="1"/>
  <c r="L31" i="31" s="1"/>
  <c r="F22" i="31"/>
  <c r="I22" i="31" s="1"/>
  <c r="K22" i="31" s="1"/>
  <c r="L22" i="31" s="1"/>
  <c r="F46" i="31"/>
  <c r="F38" i="31"/>
  <c r="I38" i="31" s="1"/>
  <c r="K38" i="31" s="1"/>
  <c r="L38" i="31" s="1"/>
  <c r="F30" i="31"/>
  <c r="I30" i="31" s="1"/>
  <c r="K30" i="31" s="1"/>
  <c r="L30" i="31" s="1"/>
  <c r="I46" i="31" l="1"/>
  <c r="K46" i="31" s="1"/>
  <c r="M38" i="31"/>
  <c r="N38" i="31" s="1"/>
  <c r="Z38" i="31"/>
  <c r="AA38" i="31" s="1"/>
  <c r="M45" i="31"/>
  <c r="N45" i="31" s="1"/>
  <c r="Z45" i="31"/>
  <c r="AA45" i="31" s="1"/>
  <c r="M36" i="31"/>
  <c r="N36" i="31" s="1"/>
  <c r="Z36" i="31"/>
  <c r="AA36" i="31" s="1"/>
  <c r="M41" i="31"/>
  <c r="N41" i="31" s="1"/>
  <c r="Z41" i="31"/>
  <c r="AA41" i="31" s="1"/>
  <c r="M22" i="31"/>
  <c r="N22" i="31" s="1"/>
  <c r="Z22" i="31"/>
  <c r="AA22" i="31" s="1"/>
  <c r="M37" i="31"/>
  <c r="N37" i="31" s="1"/>
  <c r="Z37" i="31"/>
  <c r="AA37" i="31" s="1"/>
  <c r="M30" i="31"/>
  <c r="N30" i="31" s="1"/>
  <c r="Z30" i="31"/>
  <c r="AA30" i="31" s="1"/>
  <c r="M31" i="31"/>
  <c r="N31" i="31" s="1"/>
  <c r="Z31" i="31"/>
  <c r="AA31" i="31" s="1"/>
  <c r="M25" i="31"/>
  <c r="N25" i="31" s="1"/>
  <c r="Z25" i="31"/>
  <c r="AA25" i="31" s="1"/>
  <c r="M35" i="31"/>
  <c r="N35" i="31" s="1"/>
  <c r="Z35" i="31"/>
  <c r="AA35" i="31" s="1"/>
  <c r="M44" i="31"/>
  <c r="N44" i="31" s="1"/>
  <c r="Z44" i="31"/>
  <c r="AA44" i="31" s="1"/>
  <c r="M29" i="31"/>
  <c r="N29" i="31" s="1"/>
  <c r="Z29" i="31"/>
  <c r="AA29" i="31" s="1"/>
  <c r="AB17" i="31"/>
  <c r="K33" i="31"/>
  <c r="L33" i="31" s="1"/>
  <c r="K26" i="31"/>
  <c r="L26" i="31" s="1"/>
  <c r="K27" i="31"/>
  <c r="L27" i="31" s="1"/>
  <c r="I18" i="31"/>
  <c r="K24" i="31"/>
  <c r="L24" i="31" s="1"/>
  <c r="K40" i="31"/>
  <c r="L40" i="31" s="1"/>
  <c r="K34" i="31"/>
  <c r="L34" i="31" s="1"/>
  <c r="K28" i="31"/>
  <c r="L28" i="31" s="1"/>
  <c r="K39" i="31"/>
  <c r="L39" i="31" s="1"/>
  <c r="K32" i="31"/>
  <c r="L32" i="31" s="1"/>
  <c r="K42" i="31"/>
  <c r="L42" i="31" s="1"/>
  <c r="K43" i="31"/>
  <c r="L43" i="31" s="1"/>
  <c r="Z46" i="31" l="1"/>
  <c r="AA46" i="31" s="1"/>
  <c r="L46" i="31"/>
  <c r="M46" i="31"/>
  <c r="N46" i="31" s="1"/>
  <c r="D40" i="48"/>
  <c r="F16" i="48"/>
  <c r="I16" i="48" s="1"/>
  <c r="K16" i="48" s="1"/>
  <c r="L16" i="48" s="1"/>
  <c r="F17" i="48"/>
  <c r="I17" i="48" s="1"/>
  <c r="F18" i="48"/>
  <c r="I18" i="48" s="1"/>
  <c r="F19" i="48"/>
  <c r="I19" i="48" s="1"/>
  <c r="F20" i="48"/>
  <c r="I20" i="48" s="1"/>
  <c r="D20" i="48"/>
  <c r="F21" i="48"/>
  <c r="I21" i="48" s="1"/>
  <c r="F22" i="48"/>
  <c r="I22" i="48" s="1"/>
  <c r="K22" i="48" s="1"/>
  <c r="L22" i="48" s="1"/>
  <c r="F23" i="48"/>
  <c r="I23" i="48" s="1"/>
  <c r="K23" i="48" s="1"/>
  <c r="L23" i="48" s="1"/>
  <c r="F24" i="48"/>
  <c r="I24" i="48" s="1"/>
  <c r="D24" i="48"/>
  <c r="F25" i="48"/>
  <c r="I25" i="48" s="1"/>
  <c r="D25" i="48"/>
  <c r="F26" i="48"/>
  <c r="I26" i="48" s="1"/>
  <c r="F27" i="48"/>
  <c r="I27" i="48" s="1"/>
  <c r="K27" i="48" s="1"/>
  <c r="L27" i="48" s="1"/>
  <c r="F28" i="48"/>
  <c r="I28" i="48" s="1"/>
  <c r="F29" i="48"/>
  <c r="I29" i="48" s="1"/>
  <c r="F30" i="48"/>
  <c r="I30" i="48" s="1"/>
  <c r="D30" i="48"/>
  <c r="F31" i="48"/>
  <c r="I31" i="48" s="1"/>
  <c r="D31" i="48"/>
  <c r="F32" i="48"/>
  <c r="I32" i="48" s="1"/>
  <c r="D32" i="48"/>
  <c r="F33" i="48"/>
  <c r="I33" i="48" s="1"/>
  <c r="F34" i="48"/>
  <c r="I34" i="48" s="1"/>
  <c r="F35" i="48"/>
  <c r="I35" i="48" s="1"/>
  <c r="F36" i="48"/>
  <c r="I36" i="48" s="1"/>
  <c r="D36" i="48"/>
  <c r="F37" i="48"/>
  <c r="I37" i="48" s="1"/>
  <c r="D37" i="48"/>
  <c r="F38" i="48"/>
  <c r="I38" i="48" s="1"/>
  <c r="F39" i="48"/>
  <c r="I39" i="48" s="1"/>
  <c r="F40" i="48"/>
  <c r="I40" i="48" s="1"/>
  <c r="F41" i="48"/>
  <c r="I41" i="48" s="1"/>
  <c r="F42" i="48"/>
  <c r="I42" i="48" s="1"/>
  <c r="F43" i="48"/>
  <c r="I43" i="48" s="1"/>
  <c r="K43" i="48" s="1"/>
  <c r="L43" i="48" s="1"/>
  <c r="F44" i="48"/>
  <c r="I44" i="48" s="1"/>
  <c r="D44" i="48"/>
  <c r="F45" i="48"/>
  <c r="I45" i="48" s="1"/>
  <c r="D45" i="48"/>
  <c r="S3" i="31"/>
  <c r="S5" i="31" s="1"/>
  <c r="S7" i="31" s="1"/>
  <c r="S4" i="31"/>
  <c r="M42" i="31"/>
  <c r="N42" i="31" s="1"/>
  <c r="Z42" i="31"/>
  <c r="AA42" i="31" s="1"/>
  <c r="M39" i="31"/>
  <c r="N39" i="31" s="1"/>
  <c r="Z39" i="31"/>
  <c r="AA39" i="31" s="1"/>
  <c r="M28" i="31"/>
  <c r="N28" i="31" s="1"/>
  <c r="Z28" i="31"/>
  <c r="AA28" i="31" s="1"/>
  <c r="M40" i="31"/>
  <c r="N40" i="31" s="1"/>
  <c r="Z40" i="31"/>
  <c r="AA40" i="31" s="1"/>
  <c r="M32" i="31"/>
  <c r="N32" i="31" s="1"/>
  <c r="Z32" i="31"/>
  <c r="AA32" i="31" s="1"/>
  <c r="M27" i="31"/>
  <c r="N27" i="31" s="1"/>
  <c r="Z27" i="31"/>
  <c r="AA27" i="31" s="1"/>
  <c r="M34" i="31"/>
  <c r="N34" i="31" s="1"/>
  <c r="Z34" i="31"/>
  <c r="AA34" i="31" s="1"/>
  <c r="M24" i="31"/>
  <c r="N24" i="31" s="1"/>
  <c r="Z24" i="31"/>
  <c r="AA24" i="31" s="1"/>
  <c r="M33" i="31"/>
  <c r="N33" i="31" s="1"/>
  <c r="Z33" i="31"/>
  <c r="AA33" i="31" s="1"/>
  <c r="M43" i="31"/>
  <c r="N43" i="31" s="1"/>
  <c r="Z43" i="31"/>
  <c r="AA43" i="31" s="1"/>
  <c r="M26" i="31"/>
  <c r="N26" i="31" s="1"/>
  <c r="Z26" i="31"/>
  <c r="AA26" i="31" s="1"/>
  <c r="U16" i="31"/>
  <c r="R47" i="31"/>
  <c r="K18" i="31"/>
  <c r="L18" i="31" s="1"/>
  <c r="K25" i="48" l="1"/>
  <c r="L25" i="48" s="1"/>
  <c r="K34" i="48"/>
  <c r="L34" i="48" s="1"/>
  <c r="K36" i="48"/>
  <c r="L36" i="48" s="1"/>
  <c r="K19" i="48"/>
  <c r="L19" i="48" s="1"/>
  <c r="K35" i="48"/>
  <c r="L35" i="48" s="1"/>
  <c r="K20" i="48"/>
  <c r="L20" i="48" s="1"/>
  <c r="K18" i="48"/>
  <c r="L18" i="48" s="1"/>
  <c r="K33" i="48"/>
  <c r="L33" i="48" s="1"/>
  <c r="K41" i="48"/>
  <c r="L41" i="48" s="1"/>
  <c r="K21" i="48"/>
  <c r="L21" i="48" s="1"/>
  <c r="K32" i="48"/>
  <c r="L32" i="48" s="1"/>
  <c r="K44" i="48"/>
  <c r="L44" i="48" s="1"/>
  <c r="K31" i="48"/>
  <c r="L31" i="48" s="1"/>
  <c r="K40" i="48"/>
  <c r="L40" i="48" s="1"/>
  <c r="K39" i="48"/>
  <c r="L39" i="48" s="1"/>
  <c r="K38" i="48"/>
  <c r="L38" i="48" s="1"/>
  <c r="K45" i="48"/>
  <c r="L45" i="48" s="1"/>
  <c r="K42" i="48"/>
  <c r="L42" i="48" s="1"/>
  <c r="K30" i="48"/>
  <c r="L30" i="48" s="1"/>
  <c r="K17" i="48"/>
  <c r="L17" i="48" s="1"/>
  <c r="K29" i="48"/>
  <c r="L29" i="48" s="1"/>
  <c r="K28" i="48"/>
  <c r="L28" i="48" s="1"/>
  <c r="K26" i="48"/>
  <c r="L26" i="48" s="1"/>
  <c r="K24" i="48"/>
  <c r="L24" i="48" s="1"/>
  <c r="K37" i="48"/>
  <c r="L37" i="48" s="1"/>
  <c r="D39" i="48"/>
  <c r="O15" i="48"/>
  <c r="P15" i="48" s="1"/>
  <c r="D19" i="48"/>
  <c r="D29" i="48"/>
  <c r="D38" i="48"/>
  <c r="D18" i="48"/>
  <c r="D43" i="48"/>
  <c r="D27" i="48"/>
  <c r="D35" i="48"/>
  <c r="D17" i="48"/>
  <c r="D34" i="48"/>
  <c r="O42" i="48"/>
  <c r="P42" i="48" s="1"/>
  <c r="D26" i="48"/>
  <c r="D42" i="48"/>
  <c r="O34" i="48"/>
  <c r="P34" i="48" s="1"/>
  <c r="D41" i="48"/>
  <c r="D33" i="48"/>
  <c r="O19" i="48"/>
  <c r="P19" i="48" s="1"/>
  <c r="O17" i="48"/>
  <c r="P17" i="48" s="1"/>
  <c r="O32" i="48"/>
  <c r="P32" i="48" s="1"/>
  <c r="D23" i="48"/>
  <c r="D16" i="48"/>
  <c r="D22" i="48"/>
  <c r="D15" i="48"/>
  <c r="D46" i="48" s="1"/>
  <c r="O44" i="48"/>
  <c r="P44" i="48" s="1"/>
  <c r="O36" i="48"/>
  <c r="P36" i="48" s="1"/>
  <c r="D21" i="48"/>
  <c r="O38" i="48"/>
  <c r="P38" i="48" s="1"/>
  <c r="O30" i="48"/>
  <c r="P30" i="48" s="1"/>
  <c r="O29" i="48"/>
  <c r="P29" i="48" s="1"/>
  <c r="O39" i="48"/>
  <c r="P39" i="48" s="1"/>
  <c r="O33" i="48"/>
  <c r="P33" i="48" s="1"/>
  <c r="O41" i="48"/>
  <c r="P41" i="48" s="1"/>
  <c r="O35" i="48"/>
  <c r="P35" i="48" s="1"/>
  <c r="O40" i="48"/>
  <c r="P40" i="48" s="1"/>
  <c r="O21" i="48"/>
  <c r="P21" i="48" s="1"/>
  <c r="O28" i="48"/>
  <c r="P28" i="48" s="1"/>
  <c r="O45" i="48"/>
  <c r="P45" i="48" s="1"/>
  <c r="D28" i="48"/>
  <c r="O31" i="48"/>
  <c r="P31" i="48" s="1"/>
  <c r="O25" i="48"/>
  <c r="P25" i="48" s="1"/>
  <c r="O24" i="48"/>
  <c r="P24" i="48" s="1"/>
  <c r="O18" i="48"/>
  <c r="P18" i="48" s="1"/>
  <c r="O26" i="48"/>
  <c r="P26" i="48" s="1"/>
  <c r="O20" i="48"/>
  <c r="P20" i="48" s="1"/>
  <c r="O37" i="48"/>
  <c r="P37" i="48" s="1"/>
  <c r="O43" i="48"/>
  <c r="P43" i="48" s="1"/>
  <c r="M43" i="48"/>
  <c r="N43" i="48" s="1"/>
  <c r="O27" i="48"/>
  <c r="P27" i="48" s="1"/>
  <c r="M27" i="48"/>
  <c r="N27" i="48" s="1"/>
  <c r="O23" i="48"/>
  <c r="P23" i="48" s="1"/>
  <c r="M23" i="48"/>
  <c r="N23" i="48" s="1"/>
  <c r="O22" i="48"/>
  <c r="P22" i="48" s="1"/>
  <c r="M22" i="48"/>
  <c r="N22" i="48" s="1"/>
  <c r="O16" i="48"/>
  <c r="P16" i="48" s="1"/>
  <c r="M16" i="48"/>
  <c r="N16" i="48" s="1"/>
  <c r="T4" i="31"/>
  <c r="M18" i="31"/>
  <c r="N18" i="31" s="1"/>
  <c r="Z18" i="31"/>
  <c r="AA18" i="31" s="1"/>
  <c r="X16" i="31"/>
  <c r="S27" i="31"/>
  <c r="S22" i="31"/>
  <c r="S39" i="31"/>
  <c r="S24" i="31"/>
  <c r="S41" i="31"/>
  <c r="S35" i="31"/>
  <c r="S32" i="31"/>
  <c r="S40" i="31"/>
  <c r="S29" i="31"/>
  <c r="S46" i="31"/>
  <c r="S43" i="31"/>
  <c r="S25" i="31"/>
  <c r="S34" i="31"/>
  <c r="S17" i="31"/>
  <c r="S23" i="31"/>
  <c r="S37" i="31"/>
  <c r="S42" i="31"/>
  <c r="S28" i="31"/>
  <c r="S18" i="31"/>
  <c r="S44" i="31"/>
  <c r="S20" i="31"/>
  <c r="S45" i="31"/>
  <c r="S21" i="31"/>
  <c r="S36" i="31"/>
  <c r="S33" i="31"/>
  <c r="S19" i="31"/>
  <c r="S26" i="31"/>
  <c r="S31" i="31"/>
  <c r="S38" i="31"/>
  <c r="S30" i="31"/>
  <c r="S16" i="31"/>
  <c r="F21" i="31"/>
  <c r="I21" i="31" s="1"/>
  <c r="K21" i="31" s="1"/>
  <c r="L21" i="31" s="1"/>
  <c r="K46" i="48" l="1"/>
  <c r="D8" i="48" s="1"/>
  <c r="M39" i="48"/>
  <c r="N39" i="48" s="1"/>
  <c r="M33" i="48"/>
  <c r="N33" i="48" s="1"/>
  <c r="M26" i="48"/>
  <c r="N26" i="48" s="1"/>
  <c r="M24" i="48"/>
  <c r="N24" i="48" s="1"/>
  <c r="M38" i="48"/>
  <c r="N38" i="48" s="1"/>
  <c r="M18" i="48"/>
  <c r="N18" i="48" s="1"/>
  <c r="M20" i="48"/>
  <c r="N20" i="48" s="1"/>
  <c r="M31" i="48"/>
  <c r="N31" i="48" s="1"/>
  <c r="M35" i="48"/>
  <c r="N35" i="48" s="1"/>
  <c r="M40" i="48"/>
  <c r="N40" i="48" s="1"/>
  <c r="M17" i="48"/>
  <c r="N17" i="48" s="1"/>
  <c r="M44" i="48"/>
  <c r="N44" i="48" s="1"/>
  <c r="M19" i="48"/>
  <c r="N19" i="48" s="1"/>
  <c r="M30" i="48"/>
  <c r="N30" i="48" s="1"/>
  <c r="M32" i="48"/>
  <c r="N32" i="48" s="1"/>
  <c r="M36" i="48"/>
  <c r="N36" i="48" s="1"/>
  <c r="M28" i="48"/>
  <c r="N28" i="48" s="1"/>
  <c r="M29" i="48"/>
  <c r="N29" i="48" s="1"/>
  <c r="M42" i="48"/>
  <c r="N42" i="48" s="1"/>
  <c r="M21" i="48"/>
  <c r="N21" i="48" s="1"/>
  <c r="M34" i="48"/>
  <c r="N34" i="48" s="1"/>
  <c r="M37" i="48"/>
  <c r="N37" i="48" s="1"/>
  <c r="M45" i="48"/>
  <c r="N45" i="48" s="1"/>
  <c r="M41" i="48"/>
  <c r="N41" i="48" s="1"/>
  <c r="M25" i="48"/>
  <c r="N25" i="48" s="1"/>
  <c r="O46" i="48"/>
  <c r="D10" i="48" s="1"/>
  <c r="E10" i="48" s="1"/>
  <c r="Z16" i="31"/>
  <c r="AA16" i="31" s="1"/>
  <c r="M21" i="31"/>
  <c r="N21" i="31" s="1"/>
  <c r="Z21" i="31"/>
  <c r="AA21" i="31" s="1"/>
  <c r="AB16" i="31"/>
  <c r="AB47" i="31" s="1"/>
  <c r="S47" i="31"/>
  <c r="M46" i="48" l="1"/>
  <c r="D9" i="48" s="1"/>
  <c r="E5" i="48"/>
  <c r="F20" i="31"/>
  <c r="I20" i="31" s="1"/>
  <c r="M2" i="22"/>
  <c r="K20" i="31" l="1"/>
  <c r="L20" i="31" s="1"/>
  <c r="L2" i="22"/>
  <c r="M20" i="31" l="1"/>
  <c r="N20" i="31" s="1"/>
  <c r="Z20" i="31"/>
  <c r="AA20" i="31" s="1"/>
  <c r="BI2" i="22"/>
  <c r="BH2" i="22"/>
  <c r="BG2" i="22"/>
  <c r="BF2" i="22"/>
  <c r="BE2" i="22"/>
  <c r="DG2" i="22"/>
  <c r="DF2" i="22"/>
  <c r="CL2" i="22" l="1"/>
  <c r="CK2" i="22"/>
  <c r="CJ2" i="22"/>
  <c r="CI2" i="22"/>
  <c r="CH2" i="22"/>
  <c r="CG2" i="22"/>
  <c r="K2" i="22"/>
  <c r="H2" i="22"/>
  <c r="D2" i="22"/>
  <c r="R2" i="22"/>
  <c r="P2" i="22" l="1"/>
  <c r="A2" i="22" l="1"/>
  <c r="CF2" i="22"/>
  <c r="CE2" i="22"/>
  <c r="CD2" i="22"/>
  <c r="CC2" i="22"/>
  <c r="CB2" i="22"/>
  <c r="CA2" i="22"/>
  <c r="BZ2" i="22"/>
  <c r="BY2" i="22"/>
  <c r="BX2" i="22"/>
  <c r="BW2" i="22"/>
  <c r="BV2" i="22"/>
  <c r="BU2" i="22"/>
  <c r="BT2" i="22"/>
  <c r="BS2" i="22"/>
  <c r="BR2" i="22"/>
  <c r="BQ2" i="22"/>
  <c r="BP2" i="22"/>
  <c r="BO2" i="22"/>
  <c r="BN2" i="22"/>
  <c r="BC2" i="22"/>
  <c r="BB2" i="22"/>
  <c r="BA2" i="22"/>
  <c r="AY2" i="22"/>
  <c r="AX2" i="22"/>
  <c r="AW2" i="22"/>
  <c r="AV2" i="22"/>
  <c r="AU2" i="22"/>
  <c r="AR2" i="22"/>
  <c r="S2" i="22"/>
  <c r="Q2" i="22"/>
  <c r="O2" i="22"/>
  <c r="N2" i="22"/>
  <c r="J2" i="22"/>
  <c r="I2" i="22"/>
  <c r="G2" i="22"/>
  <c r="C2" i="22"/>
  <c r="B2" i="22"/>
  <c r="F2" i="22" s="1"/>
  <c r="BM2" i="22" l="1"/>
  <c r="BK2" i="22"/>
  <c r="BL2" i="22"/>
  <c r="BD2" i="22" l="1"/>
  <c r="BJ2" i="22"/>
  <c r="CR2" i="22" l="1"/>
  <c r="CP2" i="22"/>
  <c r="CO2" i="22"/>
  <c r="CM2" i="22"/>
  <c r="CQ2" i="22"/>
  <c r="E2" i="22"/>
  <c r="CV2" i="22" l="1"/>
  <c r="AK2" i="22" l="1"/>
  <c r="AQ2" i="22"/>
  <c r="AM2" i="22"/>
  <c r="AP2" i="22"/>
  <c r="AL2" i="22"/>
  <c r="AG2" i="22"/>
  <c r="AN2" i="22"/>
  <c r="AE2" i="22"/>
  <c r="Z2" i="22" l="1"/>
  <c r="Y2" i="22"/>
  <c r="DA2" i="22"/>
  <c r="DB2" i="22"/>
  <c r="DC2" i="22"/>
  <c r="V2" i="22"/>
  <c r="AJ2" i="22"/>
  <c r="AH2" i="22"/>
  <c r="AC2" i="22"/>
  <c r="AD2" i="22"/>
  <c r="T2" i="22" l="1"/>
  <c r="AB2" i="22"/>
  <c r="AZ2" i="22"/>
  <c r="AO2" i="22"/>
  <c r="X2" i="22"/>
  <c r="AF2" i="22" l="1"/>
  <c r="AI2" i="22" l="1"/>
  <c r="AT2" i="22" l="1"/>
  <c r="CW2" i="22" l="1"/>
  <c r="CX2" i="22" s="1"/>
  <c r="DD2" i="22"/>
  <c r="DE2" i="22" s="1"/>
  <c r="CN2" i="22" l="1"/>
  <c r="CT2" i="22" l="1"/>
  <c r="CS2" i="22"/>
  <c r="CY2" i="22" s="1"/>
  <c r="CU2" i="22" l="1"/>
  <c r="CZ2" i="22" l="1"/>
  <c r="T3" i="31" l="1"/>
  <c r="T5" i="31" s="1"/>
  <c r="W2" i="22"/>
  <c r="F23" i="31" l="1"/>
  <c r="I23" i="31" s="1"/>
  <c r="AA2" i="22"/>
  <c r="F19" i="31"/>
  <c r="I17" i="31"/>
  <c r="C47" i="31"/>
  <c r="D16" i="31" s="1"/>
  <c r="U2" i="22"/>
  <c r="I19" i="31" l="1"/>
  <c r="K19" i="31" s="1"/>
  <c r="L19" i="31" s="1"/>
  <c r="F47" i="31"/>
  <c r="K17" i="31"/>
  <c r="K23" i="31"/>
  <c r="L23" i="31" s="1"/>
  <c r="D17" i="31"/>
  <c r="D32" i="31"/>
  <c r="D43" i="31"/>
  <c r="D39" i="31"/>
  <c r="D21" i="31"/>
  <c r="D19" i="31"/>
  <c r="D30" i="31"/>
  <c r="D25" i="31"/>
  <c r="D38" i="31"/>
  <c r="D34" i="31"/>
  <c r="D46" i="31"/>
  <c r="D45" i="31"/>
  <c r="D37" i="31"/>
  <c r="D42" i="31"/>
  <c r="D40" i="31"/>
  <c r="D31" i="31"/>
  <c r="D24" i="31"/>
  <c r="D35" i="31"/>
  <c r="D26" i="31"/>
  <c r="D22" i="31"/>
  <c r="D23" i="31"/>
  <c r="D41" i="31"/>
  <c r="D29" i="31"/>
  <c r="D27" i="31"/>
  <c r="D36" i="31"/>
  <c r="D28" i="31"/>
  <c r="D33" i="31"/>
  <c r="D20" i="31"/>
  <c r="D18" i="31"/>
  <c r="D44" i="31"/>
  <c r="AS2" i="22"/>
  <c r="Z19" i="31" l="1"/>
  <c r="AA19" i="31" s="1"/>
  <c r="M19" i="31"/>
  <c r="N19" i="31" s="1"/>
  <c r="Z17" i="31"/>
  <c r="AA17" i="31" s="1"/>
  <c r="L17" i="31"/>
  <c r="I47" i="31"/>
  <c r="D8" i="31" s="1"/>
  <c r="E7" i="48" s="1"/>
  <c r="M23" i="31"/>
  <c r="N23" i="31" s="1"/>
  <c r="Z23" i="31"/>
  <c r="AA23" i="31" s="1"/>
  <c r="K47" i="31"/>
  <c r="D9" i="31" s="1"/>
  <c r="E8" i="48" s="1"/>
  <c r="M17" i="31"/>
  <c r="D47" i="31"/>
  <c r="M47" i="31" l="1"/>
  <c r="D10" i="31" s="1"/>
  <c r="E9" i="48" s="1"/>
  <c r="N17" i="31"/>
  <c r="Z47" i="31"/>
  <c r="AA47" i="3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<sst xmlns="http://schemas.openxmlformats.org/spreadsheetml/2006/main" count="1054" uniqueCount="635">
  <si>
    <t>STRATEGIE REGIONALE GUADELOUPE FEADER 2023-2027</t>
  </si>
  <si>
    <t>INTITULE DE L'OPERATION</t>
  </si>
  <si>
    <t xml:space="preserve">Plan de financement prévisionnel </t>
  </si>
  <si>
    <t>Consignes d'utilisation</t>
  </si>
  <si>
    <t>Rappels généraux et points de vigilance</t>
  </si>
  <si>
    <t>Rappels réglementaires</t>
  </si>
  <si>
    <t>Les forfaits, barèmes et coûts unitaires qu'il vous sera demandé de sélectionner sont ceux applicables (réglementairement en vigueur) à la date de réalisation de la dépense, ou à celle de dépôt du dossier si ignorée. Ces montants seront revus au regard des éléments portés à connaissance du service instructeur lors du dépôt d'une demande de paiement.</t>
  </si>
  <si>
    <t>Ressources prévisionnelles de l'opération</t>
  </si>
  <si>
    <t xml:space="preserve">Financement d'origine publique </t>
  </si>
  <si>
    <t xml:space="preserve">Instruction des Financements d'origine publique </t>
  </si>
  <si>
    <t>Co- financeurs publics sollicités</t>
  </si>
  <si>
    <t xml:space="preserve">Montants en € </t>
  </si>
  <si>
    <t xml:space="preserve">Sollicité dans le cadre de la présente demande </t>
  </si>
  <si>
    <t>Sollicité dans le cadre d’une autre demande</t>
  </si>
  <si>
    <t>Obtenu</t>
  </si>
  <si>
    <t>Nature du justificatif présenté</t>
  </si>
  <si>
    <t xml:space="preserve">Montants présentés en € </t>
  </si>
  <si>
    <t xml:space="preserve">Montant retenu </t>
  </si>
  <si>
    <t xml:space="preserve">commentaires de l'instructeur </t>
  </si>
  <si>
    <t>Montant écarté</t>
  </si>
  <si>
    <t>Financements européens (FEADER) sollicités</t>
  </si>
  <si>
    <t>Région</t>
  </si>
  <si>
    <t>Département</t>
  </si>
  <si>
    <t>Autres (Commune(s), EPCI, etc)</t>
  </si>
  <si>
    <t>Etat (préciser source)</t>
  </si>
  <si>
    <t xml:space="preserve">Emprunt </t>
  </si>
  <si>
    <t xml:space="preserve">Auto – financement </t>
  </si>
  <si>
    <t>Sous-total apport du maître d’ouvrage public</t>
  </si>
  <si>
    <t>Sous-total financeurs publics</t>
  </si>
  <si>
    <t>Autofinancement : maître d’ouvrage privé</t>
  </si>
  <si>
    <t>Emprunt</t>
  </si>
  <si>
    <t>Auto – financement</t>
  </si>
  <si>
    <t>Contribution en nature</t>
  </si>
  <si>
    <t>Sous-total apport du maître d’ouvrage privé</t>
  </si>
  <si>
    <t xml:space="preserve">Autres financeurs privés </t>
  </si>
  <si>
    <t>Participation du secteur privé (à préciser)</t>
  </si>
  <si>
    <t>Sous-total financements privés</t>
  </si>
  <si>
    <t>Recettes nettes générées</t>
  </si>
  <si>
    <t>Numéro de la recette</t>
  </si>
  <si>
    <t>Identifiant du justificatif</t>
  </si>
  <si>
    <t>Montant présenté HT</t>
  </si>
  <si>
    <t>Commentaires</t>
  </si>
  <si>
    <t>Montant retenu HT</t>
  </si>
  <si>
    <t>Contrôle bloquant, vérification et traçage sur les montants</t>
  </si>
  <si>
    <t>(justificatif détaillant la recette attendue.
Ex : tableau prévisionnel, bilan de l'année n-,...)</t>
  </si>
  <si>
    <t>(montant de la recette prévisionnelle générée par l'opération)</t>
  </si>
  <si>
    <t>(le cas échéant, pour préciser un point saillant au Service Instructeur)</t>
  </si>
  <si>
    <t>(report automatique de la demande. Corriger les informations des cellules selon les modalités d'instruction)</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</si>
  <si>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t>
  </si>
  <si>
    <t>(vérification automatique de cohérence entre les montants présentés et ceux retenus.
En cas d'anomalie, corriger le montant incohérent ou justifier le choix d'instruction.)</t>
  </si>
  <si>
    <t>(saisie automatique)</t>
  </si>
  <si>
    <t>Exemple</t>
  </si>
  <si>
    <t>Total présenté</t>
  </si>
  <si>
    <t>Total retenu</t>
  </si>
  <si>
    <t>Description de la sous-opération</t>
  </si>
  <si>
    <t>Modalités de prise en compte</t>
  </si>
  <si>
    <t>Au réel</t>
  </si>
  <si>
    <t>Numéro de la dépense</t>
  </si>
  <si>
    <t>Sous-opération concernée</t>
  </si>
  <si>
    <t>Commentaires du Service Instructeur</t>
  </si>
  <si>
    <t>(n° de la sous-opération à sélectionner dans le menu déroulant, en cohérence avec les éléments saisis dans l'onglet 0)</t>
  </si>
  <si>
    <t>(saisie automatique à corriger selon les modalités d'instruction)</t>
  </si>
  <si>
    <t>euro</t>
  </si>
  <si>
    <t>Nom de l'intervenant</t>
  </si>
  <si>
    <t>au réel</t>
  </si>
  <si>
    <t>Frais de personnel</t>
  </si>
  <si>
    <t>Qualification de l'intervenant</t>
  </si>
  <si>
    <t>Montant retenu</t>
  </si>
  <si>
    <t>(intitulé du poste occupé au sein de la structure de rattachement)</t>
  </si>
  <si>
    <t>Total
(report automatique de la demande. Corriger les informations des cellules selon les modalités d'instruction)</t>
  </si>
  <si>
    <t>Poste 8</t>
  </si>
  <si>
    <t xml:space="preserve">Nature des dépenses servant de base de calcul </t>
  </si>
  <si>
    <t>Montant des dépenses servant de base de calcul</t>
  </si>
  <si>
    <t>Commentaire(s)</t>
  </si>
  <si>
    <t>Montant de base retenu</t>
  </si>
  <si>
    <t>(saisie automatique sur la base des informations déclarées dans les onglets précédents)</t>
  </si>
  <si>
    <t>(toute précision pertinente le cas échéant pour la compréhension de l'action prévue...)</t>
  </si>
  <si>
    <t>TOTAL</t>
  </si>
  <si>
    <t xml:space="preserve">Montant des dépenses de l'opération autres que les dépenses directes de personnel, en euros </t>
  </si>
  <si>
    <t xml:space="preserve">Montant des dépenses de l'opération autres que les dépenses directes de personnel présentées, en euros </t>
  </si>
  <si>
    <t xml:space="preserve">Montant retenu des dépenses de l'opération autres que les dépenses directes de personnel, en euros </t>
  </si>
  <si>
    <t>Récapitulatif des dépenses de l'opération présentées au titre de la demande d'aide</t>
  </si>
  <si>
    <t>Récapitulatif de l'opération retenue</t>
  </si>
  <si>
    <t>Notice d''accueil'!A1</t>
  </si>
  <si>
    <t>Montants</t>
  </si>
  <si>
    <t>Présentés</t>
  </si>
  <si>
    <t>Retenus</t>
  </si>
  <si>
    <t>Ecartés</t>
  </si>
  <si>
    <t>1-Dépenses sur devis'!A1</t>
  </si>
  <si>
    <t>5-Dépenses de rémunération FR'!A1</t>
  </si>
  <si>
    <t>9-Dépenses sur barèmes'!A1</t>
  </si>
  <si>
    <t>13-Recettes générées'!A1</t>
  </si>
  <si>
    <t>Montant total HT</t>
  </si>
  <si>
    <t>2-Auto-construction MAJO'!A1</t>
  </si>
  <si>
    <t>6-Dépenses sur frais réels'!A1</t>
  </si>
  <si>
    <t>10-Bénévolat'!A1</t>
  </si>
  <si>
    <t>Synthèse des dépenses'!A1</t>
  </si>
  <si>
    <t>Montant total TVA</t>
  </si>
  <si>
    <t>3-Auto-construction hors MAJO'!A1</t>
  </si>
  <si>
    <t>7-Dépenses proratisées'!A1</t>
  </si>
  <si>
    <t>11-Contributions en nature B&amp;S'!A1</t>
  </si>
  <si>
    <t>Total  TTC</t>
  </si>
  <si>
    <t>4-Dépenses de rémunération CU'!A1</t>
  </si>
  <si>
    <t>8-Dépenses forfaitaires'!A1</t>
  </si>
  <si>
    <t>12-Charges d''amortissement'!A1</t>
  </si>
  <si>
    <t>Recettes prévisionelles générées</t>
  </si>
  <si>
    <t>Recettes prévisionnelles retenues</t>
  </si>
  <si>
    <t>Assiette présentée</t>
  </si>
  <si>
    <t>Assiette retenue</t>
  </si>
  <si>
    <r>
      <rPr>
        <b/>
        <sz val="20"/>
        <color theme="1"/>
        <rFont val="Calibri"/>
        <family val="2"/>
        <scheme val="minor"/>
      </rPr>
      <t>Détail des montants prévisionnels d'aide par sous-opération</t>
    </r>
    <r>
      <rPr>
        <sz val="11"/>
        <color theme="1"/>
        <rFont val="Calibri"/>
        <family val="2"/>
        <scheme val="minor"/>
      </rPr>
      <t xml:space="preserve">
(données à titre informatif ne valant ni promesse d'attribution de l'aide, ni contractualisation des montants indiqués)</t>
    </r>
  </si>
  <si>
    <t>Synthèse de l'opération instruite par postes</t>
  </si>
  <si>
    <t>Détail des montants prévisionnels d'aide par Poste</t>
  </si>
  <si>
    <t>Sous-opération</t>
  </si>
  <si>
    <t>Dépenses présentées</t>
  </si>
  <si>
    <t>%</t>
  </si>
  <si>
    <t>Montant d'aide calculé du Poste</t>
  </si>
  <si>
    <t>Seuil du Poste</t>
  </si>
  <si>
    <t>Aide publique du Poste
(RIF appliqué)</t>
  </si>
  <si>
    <t>Taux de FEADER dans le TAP/TMAP</t>
  </si>
  <si>
    <t>Montant d'aide FEADER à solliciter</t>
  </si>
  <si>
    <t>Montant part nationale à solliciter</t>
  </si>
  <si>
    <t>Autofinancement du Poste</t>
  </si>
  <si>
    <t>Poste</t>
  </si>
  <si>
    <t>TAP réglementaire du Poste</t>
  </si>
  <si>
    <t>Plafond du Poste</t>
  </si>
  <si>
    <t>Taux de FEADER dans le TAP</t>
  </si>
  <si>
    <t>Montant d'aide FEADER retenu
(plafonnement automatique)</t>
  </si>
  <si>
    <t>Montant part nationale retenu</t>
  </si>
  <si>
    <t>Poste 1</t>
  </si>
  <si>
    <t>Poste 2</t>
  </si>
  <si>
    <t>Poste 3</t>
  </si>
  <si>
    <t>Poste 4</t>
  </si>
  <si>
    <t>Poste 5</t>
  </si>
  <si>
    <t>Poste 6</t>
  </si>
  <si>
    <t>Poste 7</t>
  </si>
  <si>
    <t>Poste 9</t>
  </si>
  <si>
    <t>Poste 10</t>
  </si>
  <si>
    <t>Poste 11</t>
  </si>
  <si>
    <t>Poste 12</t>
  </si>
  <si>
    <t>Poste 13</t>
  </si>
  <si>
    <t>Poste 14</t>
  </si>
  <si>
    <t>Poste 15</t>
  </si>
  <si>
    <t>Poste 16</t>
  </si>
  <si>
    <t>Poste 17</t>
  </si>
  <si>
    <t>Poste 18</t>
  </si>
  <si>
    <t>Poste 19</t>
  </si>
  <si>
    <t>Poste 20</t>
  </si>
  <si>
    <t>Poste 21</t>
  </si>
  <si>
    <t>Poste 22</t>
  </si>
  <si>
    <t>Poste 23</t>
  </si>
  <si>
    <t>Poste 24</t>
  </si>
  <si>
    <t>Poste 25</t>
  </si>
  <si>
    <t>Poste 26</t>
  </si>
  <si>
    <t>Poste 27</t>
  </si>
  <si>
    <t>Poste 28</t>
  </si>
  <si>
    <t>Poste 29</t>
  </si>
  <si>
    <t>Poste 30</t>
  </si>
  <si>
    <t>Poste 31</t>
  </si>
  <si>
    <t>Total des dépenses</t>
  </si>
  <si>
    <t>Synthèse de l'opération instruite par sous-opération</t>
  </si>
  <si>
    <t>Dépenses retenues par l'instructeur</t>
  </si>
  <si>
    <t>DEMANDE D'AIDE</t>
  </si>
  <si>
    <t>Postes de dépenses</t>
  </si>
  <si>
    <t>Unités</t>
  </si>
  <si>
    <t>Barèmes</t>
  </si>
  <si>
    <t>heure</t>
  </si>
  <si>
    <t>Barème spécifique à la structure</t>
  </si>
  <si>
    <t>unité</t>
  </si>
  <si>
    <t>Barème de la fonction publique Fr</t>
  </si>
  <si>
    <t>Barème Europaid</t>
  </si>
  <si>
    <t>barème spécifiquement défini dans l'appel à projet</t>
  </si>
  <si>
    <t>Numéro OSIRIS</t>
  </si>
  <si>
    <t>GAL</t>
  </si>
  <si>
    <t>Bénéficiaire</t>
  </si>
  <si>
    <t>adresse beneficiaire</t>
  </si>
  <si>
    <t>representant</t>
  </si>
  <si>
    <t>Porté par le GAL ou la Région</t>
  </si>
  <si>
    <t>Intitulé opération</t>
  </si>
  <si>
    <t>LIEU PROJET</t>
  </si>
  <si>
    <t>date de dépôt</t>
  </si>
  <si>
    <t>Date du COPROG</t>
  </si>
  <si>
    <t xml:space="preserve"> ASSUJETTISSEMENT TVA </t>
  </si>
  <si>
    <t xml:space="preserve">Nom MO </t>
  </si>
  <si>
    <t>type délib MO</t>
  </si>
  <si>
    <t>n° délib MO</t>
  </si>
  <si>
    <t>Date délib MO</t>
  </si>
  <si>
    <t>Date signature accord coopé</t>
  </si>
  <si>
    <t>Régime d'aides d'état</t>
  </si>
  <si>
    <t>Phrase d'aides état</t>
  </si>
  <si>
    <t>date de début d'éligibilité</t>
  </si>
  <si>
    <t xml:space="preserve"> Contribution en nature - prévisionnel</t>
  </si>
  <si>
    <t xml:space="preserve"> Dépenses A - prévisionnel</t>
  </si>
  <si>
    <t xml:space="preserve"> Dépenses B - prévisionnel</t>
  </si>
  <si>
    <t xml:space="preserve"> Dépense C - prévisionnel</t>
  </si>
  <si>
    <t xml:space="preserve"> Dépenses D - prévisionnel</t>
  </si>
  <si>
    <t xml:space="preserve"> Dépenses E - prévisionnel</t>
  </si>
  <si>
    <t xml:space="preserve"> Dépenses F - prévisionnel</t>
  </si>
  <si>
    <t xml:space="preserve"> Dépenses G - prévisionnel</t>
  </si>
  <si>
    <t xml:space="preserve"> Contribution en nature - retenu</t>
  </si>
  <si>
    <t xml:space="preserve"> Dépenses A - retenu</t>
  </si>
  <si>
    <t xml:space="preserve"> Dépenses B - retenu</t>
  </si>
  <si>
    <t xml:space="preserve"> Dépense C - retenu</t>
  </si>
  <si>
    <t xml:space="preserve"> Dépenses D - retenu</t>
  </si>
  <si>
    <t xml:space="preserve"> Dépenses E - retenu</t>
  </si>
  <si>
    <t xml:space="preserve"> Dépenses F - retenu</t>
  </si>
  <si>
    <t xml:space="preserve"> Dépenses G - retenu</t>
  </si>
  <si>
    <t xml:space="preserve"> Animation 19.4 - prévisionnel</t>
  </si>
  <si>
    <t xml:space="preserve"> Secrétariat - gestion de dossiers - prévisionnel</t>
  </si>
  <si>
    <t xml:space="preserve"> Communication - prévisionnel</t>
  </si>
  <si>
    <t xml:space="preserve"> Evaluation leader - prévisionnel</t>
  </si>
  <si>
    <t xml:space="preserve"> Animation 19.4 - retenu</t>
  </si>
  <si>
    <t xml:space="preserve"> Secrétariat - gestion de dossiers - retenu</t>
  </si>
  <si>
    <t xml:space="preserve"> Communication - retenu</t>
  </si>
  <si>
    <t xml:space="preserve"> Evaluation leader - retenu</t>
  </si>
  <si>
    <t xml:space="preserve"> Recettes </t>
  </si>
  <si>
    <t xml:space="preserve"> Montant total - prévisionnel</t>
  </si>
  <si>
    <t>Montant total - retenu</t>
  </si>
  <si>
    <t xml:space="preserve"> Nom employé 1</t>
  </si>
  <si>
    <t xml:space="preserve"> Nom employé 2</t>
  </si>
  <si>
    <t xml:space="preserve"> Nom employé 3</t>
  </si>
  <si>
    <t xml:space="preserve"> Nom employé 4</t>
  </si>
  <si>
    <t xml:space="preserve"> Nom employé 5</t>
  </si>
  <si>
    <t xml:space="preserve"> Coût horaire 1</t>
  </si>
  <si>
    <t>Coûts horaire 2</t>
  </si>
  <si>
    <t>Coûts horaire 3</t>
  </si>
  <si>
    <t>Coûts horaire 4</t>
  </si>
  <si>
    <t>Coûts horaire 5</t>
  </si>
  <si>
    <t>Quotité 1</t>
  </si>
  <si>
    <t>Quotité 2</t>
  </si>
  <si>
    <t>Quotité 3</t>
  </si>
  <si>
    <t xml:space="preserve">Quotité 4 </t>
  </si>
  <si>
    <t>Quotité 5</t>
  </si>
  <si>
    <t>MOP</t>
  </si>
  <si>
    <t>n° délib MOP</t>
  </si>
  <si>
    <t>type EJ MOP</t>
  </si>
  <si>
    <t>Date délib MOP</t>
  </si>
  <si>
    <t>type EJ Région</t>
  </si>
  <si>
    <t>n° délib Région</t>
  </si>
  <si>
    <t>Date délib Région</t>
  </si>
  <si>
    <t>Nom Cofinanceur 1</t>
  </si>
  <si>
    <t>type EJ 1</t>
  </si>
  <si>
    <t>n° délib cofi 1</t>
  </si>
  <si>
    <t>Date délib cofi 1</t>
  </si>
  <si>
    <t>Nom Cofinanceur 2</t>
  </si>
  <si>
    <t>type EJ 2</t>
  </si>
  <si>
    <t>n° délib cofi 2</t>
  </si>
  <si>
    <t>Date délib cofi 2</t>
  </si>
  <si>
    <t>Nom Cofinanceur 3</t>
  </si>
  <si>
    <t>type EJ 3</t>
  </si>
  <si>
    <t>n° délib cofi 3</t>
  </si>
  <si>
    <t>Date délib cofi 3</t>
  </si>
  <si>
    <t>Nom Cofinanceur 4</t>
  </si>
  <si>
    <t>type EJ 4</t>
  </si>
  <si>
    <t>n° délib cofi 4</t>
  </si>
  <si>
    <t>Date délib cofi 4</t>
  </si>
  <si>
    <t>Montant cofi MOP</t>
  </si>
  <si>
    <t>Montant cofi Région</t>
  </si>
  <si>
    <t>Montant cofi 1</t>
  </si>
  <si>
    <t>Montant cofi 2</t>
  </si>
  <si>
    <t>Montant cofi 3</t>
  </si>
  <si>
    <t>Montant cofi 4</t>
  </si>
  <si>
    <t>Montant FEADER MOP</t>
  </si>
  <si>
    <t>Montant FEADER Région</t>
  </si>
  <si>
    <t>Montant FEADER 1</t>
  </si>
  <si>
    <t>Montant FEADER 2</t>
  </si>
  <si>
    <t>Montant FEADER 3</t>
  </si>
  <si>
    <t>Montant FEADER 4</t>
  </si>
  <si>
    <t xml:space="preserve"> Montant FEADER TOTAL </t>
  </si>
  <si>
    <t xml:space="preserve"> Total Cofinanceurs</t>
  </si>
  <si>
    <t xml:space="preserve"> Total aide publique + FEADER </t>
  </si>
  <si>
    <t xml:space="preserve"> Financement privé </t>
  </si>
  <si>
    <t>Autofinancement non public</t>
  </si>
  <si>
    <t>Total financement privé</t>
  </si>
  <si>
    <t>% aide FEADER</t>
  </si>
  <si>
    <t>% aide publique</t>
  </si>
  <si>
    <t>date limite de commencement</t>
  </si>
  <si>
    <t>date limite de fin d'execution du projet</t>
  </si>
  <si>
    <t>date limite de  dépôt du solde</t>
  </si>
  <si>
    <t>Pourcentage Région</t>
  </si>
  <si>
    <t>Cofinancement Région</t>
  </si>
  <si>
    <t>Pérennité investissement</t>
  </si>
  <si>
    <t>Délai de contrôle</t>
  </si>
  <si>
    <t>1. Informations générales</t>
  </si>
  <si>
    <t>STRUCTURE PORTEUSE</t>
  </si>
  <si>
    <t>N°</t>
  </si>
  <si>
    <t>NOM</t>
  </si>
  <si>
    <t>Nom de la structure porteuse</t>
  </si>
  <si>
    <t xml:space="preserve">Adresse postale </t>
  </si>
  <si>
    <t>Nom Président Structure porteuse</t>
  </si>
  <si>
    <t>Causses Cévennes</t>
  </si>
  <si>
    <t>Pôle d'Equilibre Territorial et Rural Sud Lozère</t>
  </si>
  <si>
    <t>Rue Sipple Sert - 48400 FLORAC</t>
  </si>
  <si>
    <t>Flore THEROND</t>
  </si>
  <si>
    <t>Cévennes</t>
  </si>
  <si>
    <t xml:space="preserve">Association du GAL Cévennes </t>
  </si>
  <si>
    <r>
      <t>L'ATOME - 2, Rue Michelet - 30100 AL</t>
    </r>
    <r>
      <rPr>
        <sz val="11"/>
        <rFont val="Calibri"/>
        <family val="2"/>
      </rPr>
      <t>È</t>
    </r>
    <r>
      <rPr>
        <sz val="11"/>
        <rFont val="Calibri"/>
        <family val="2"/>
        <scheme val="minor"/>
      </rPr>
      <t>S</t>
    </r>
  </si>
  <si>
    <t>Olivier Gaillard</t>
  </si>
  <si>
    <t>Cœur d'Hérault</t>
  </si>
  <si>
    <t xml:space="preserve">Sydel du Pays Cœur d'Hérault </t>
  </si>
  <si>
    <t>Ecoparc La Garrigue - 9, rue de la Lucques - Bât B - 34725 SAINT ANDRE DE SANGONIS</t>
  </si>
  <si>
    <t xml:space="preserve">Jean-François SOTO </t>
  </si>
  <si>
    <t>Est-Audois</t>
  </si>
  <si>
    <t xml:space="preserve"> Association Minervois Corbières Méditerranée </t>
  </si>
  <si>
    <t>Bâtiment In’ESS, 30 avenue du docteur Paul Pompidor, 11100 NARBONNE</t>
  </si>
  <si>
    <t>Gérard BARTHEZ</t>
  </si>
  <si>
    <t>De Garrigues en Costières</t>
  </si>
  <si>
    <t>Syndicat Mixte du Pays Garrigues et Costières de Nîmes</t>
  </si>
  <si>
    <t xml:space="preserve"> 1 rue du Colisée - 30900 NIMES </t>
  </si>
  <si>
    <t>Rémi Nicolas</t>
  </si>
  <si>
    <t>Gévaudan Lozère</t>
  </si>
  <si>
    <t>Pôle d'Equilibre Territorial et Rural du Pays du Gévaudan Lozère</t>
  </si>
  <si>
    <t>ZA Sainte-Catherine, 830 avenue de la Méridienne - 48100 MARVEJOLS</t>
  </si>
  <si>
    <t>Jacques BLANC</t>
  </si>
  <si>
    <t>Grand Pic Saint Loup</t>
  </si>
  <si>
    <t>Communauté de communes Grand Pic Saint Loup</t>
  </si>
  <si>
    <t>Hôtel de la Communauté - 25 Allée de l'Espérance - 34270 SAINT MATHIEU DE TREVIERS</t>
  </si>
  <si>
    <t>Alain BARBE</t>
  </si>
  <si>
    <t>Haute Vallée de l'Aude</t>
  </si>
  <si>
    <t xml:space="preserve">Pôle d'Equilibre Territorial et Rural  Vallée de l'Aude </t>
  </si>
  <si>
    <t>2 place Joseph Alcantara - 11300 LIMOUX</t>
  </si>
  <si>
    <t>Pierre Durand</t>
  </si>
  <si>
    <t>Haut Languedoc et Vignobles</t>
  </si>
  <si>
    <t>Syndicat Mixte du Pays Haut Languedoc et Vignobles</t>
  </si>
  <si>
    <t>1 rue de la Voie Ferrée - 34360 SAINT CHINIAN</t>
  </si>
  <si>
    <t>Jean ARCAS</t>
  </si>
  <si>
    <t>Pays Carcassonnais</t>
  </si>
  <si>
    <t>Association du Pays Carcassonnais</t>
  </si>
  <si>
    <t>BP 30168, 44 rue Verdun - 11 000 CARCASSONNE</t>
  </si>
  <si>
    <t>Tamara Rivel</t>
  </si>
  <si>
    <t>Pyrénées Méditerranée</t>
  </si>
  <si>
    <t>Association du Pays Pyrénées Méditerranée</t>
  </si>
  <si>
    <t>Maison des Services Publics, 6 boulevard Simon Battle - 66400 CERET</t>
  </si>
  <si>
    <t>Antoine ANDRE</t>
  </si>
  <si>
    <t>Terres de Vie en Lozère</t>
  </si>
  <si>
    <t>Association Terres de Vie en Lozère</t>
  </si>
  <si>
    <t>1 rue du Pont Notre Dame - 48000 MENDE</t>
  </si>
  <si>
    <t>Laurent SUAU</t>
  </si>
  <si>
    <t>Terres Romanes en Pays Catalan</t>
  </si>
  <si>
    <t>Syndicat Mixte du Parc Naturel Régional des Pyrénées Catalanes</t>
  </si>
  <si>
    <t>La Bastide - 66360 OLETTE</t>
  </si>
  <si>
    <t>Damienne Beffara</t>
  </si>
  <si>
    <t>Uzège Pont du Gard</t>
  </si>
  <si>
    <t>Pôle d'Equilibre Territorial et Rural Uzège-Pont du Gard</t>
  </si>
  <si>
    <t>2, Rue Joseph Lacroix II - 30700 UZÈS</t>
  </si>
  <si>
    <t>Philippe MARCHESI</t>
  </si>
  <si>
    <t>Pays Vallée de l'Agly</t>
  </si>
  <si>
    <t>Association du Pays de la Vallée de l'Agly</t>
  </si>
  <si>
    <t>Centre Aragon, Place Francisco Ferrer - 66310 ESTAGEL</t>
  </si>
  <si>
    <t>Pierre ESTEVE</t>
  </si>
  <si>
    <t>Vidourle Camargue</t>
  </si>
  <si>
    <t>Pôle d'Equilibre Territorial et Rural Vidourle Camargue</t>
  </si>
  <si>
    <t>83, Rue Pierre Aubanel - 30470 AIMARGUES</t>
  </si>
  <si>
    <t>Pierre MARTINEZ</t>
  </si>
  <si>
    <t>2. Régimes d'aides d'état</t>
  </si>
  <si>
    <t xml:space="preserve">Pour publipostage </t>
  </si>
  <si>
    <t>SA 43783</t>
  </si>
  <si>
    <t>Aide aux services de base et à la rénovation des villages dans les zones rurales</t>
  </si>
  <si>
    <t>le régime d’aides d’état n°SA.43783 (2015/N) « Aides aux services de base et à la rénovation des villages dans les zones rurales », prolongé par décision SA. 59142 ;</t>
  </si>
  <si>
    <t>SA 42681</t>
  </si>
  <si>
    <t>Aides en faveur de la culture et de la conservation du patrimoine</t>
  </si>
  <si>
    <t>le régime d’aides d’état n°SA.42681 « Aides en faveur de la culture et de la conservation du patrimoine » ;</t>
  </si>
  <si>
    <t>SA 58980</t>
  </si>
  <si>
    <t>Aides à l'investissement en faveur des infrastructures locales</t>
  </si>
  <si>
    <t>le régime cadre exempté de notification N° SA.58980 relatif aux aides à l’investissement en faveur des infrastructures locales pour la période 2014-2020 ;</t>
  </si>
  <si>
    <t>SA 43197</t>
  </si>
  <si>
    <t>Aides en faveur des Infrastructures sportives et récréatives multifonctionnelles</t>
  </si>
  <si>
    <t>le régime d’aides d’état n°SA.43197 « Aides en faveur des Infrastructures sportives et récréatives multifonctionnelles » ;</t>
  </si>
  <si>
    <t>SA 40453</t>
  </si>
  <si>
    <t>Aides en faveur des PME  ( = Aide en faveur des Jeunes Pousses, Aides en faveur des PME, Aide aux services de conseil en faveur des PME)</t>
  </si>
  <si>
    <t>le régime cadre exempté de notification N° SA.40453 relatif aux aides en faveur des PME pour la période 2014-2020, modifié sous la référence SA.52394, prolongé sous la référence SA.59106 et modifié sous la référence SA.100189 ;</t>
  </si>
  <si>
    <t>SA 58979</t>
  </si>
  <si>
    <t>Aides à finalité régionale (AFR)</t>
  </si>
  <si>
    <t>le régime d’aides d’état n°SA.58979 relatif aux aides à finalité régionale (AFR) pour la période 2014-2020 ;</t>
  </si>
  <si>
    <t>SA 59108</t>
  </si>
  <si>
    <t>Aides en faveur de la protection de l'environnement</t>
  </si>
  <si>
    <t>le régime d’aides d’état n°SA.59108 « Aides en faveur de la protection de l'environnement » ;</t>
  </si>
  <si>
    <t>De minimis entreprises</t>
  </si>
  <si>
    <t>cf. réglementation des minimis</t>
  </si>
  <si>
    <t xml:space="preserve">le règlement UE n°2020/972 de la Commission Européenne du 20 juillet 2020 relatif à l’application des articles 107 et 108 du traité sur le fonctionnement de l’Union européenne aux aides de minimis ;
</t>
  </si>
  <si>
    <t>De minimis agricole</t>
  </si>
  <si>
    <t>le règlement UE n°2019/316 de la Commission du 21 février 2019  relatif à l’application des articles 107 et 108 du traité sur le fonctionnement de l’Union européenne aux aides de minimis dans le secteur de l’agriculture ;</t>
  </si>
  <si>
    <t>3. Signataires du RI</t>
  </si>
  <si>
    <t>Je soussignée, Isabelle FABAS, Responsable de l'unité LEADER Est :</t>
  </si>
  <si>
    <t>Responsable de l'unité LEADER Est</t>
  </si>
  <si>
    <t>Je soussignée, Caroline SOCIE, Responsable du Service Développement Rural et Montagne :</t>
  </si>
  <si>
    <t>Responsable du Service Développement Rural et Montagne</t>
  </si>
  <si>
    <t>Je soussigné, Guillaume POINSSOT, Directeur de l'Action Territoriale :</t>
  </si>
  <si>
    <t>Directeur de l'Action Territoriale</t>
  </si>
  <si>
    <t>Je soussignée, Karine ESTEVE, Directrice Adjointe de la Direction de l'Action Territoriale, en charge de l'administration générale et fonds européen - LEADER :</t>
  </si>
  <si>
    <t>Directrice Adjointe de la Direction de l'Action Territoriale, en charge de l'administration générale et fonds européen - LEADER</t>
  </si>
  <si>
    <t>4. Limites de fin de programmation</t>
  </si>
  <si>
    <t>Limite de fin d'exécution de l'opération</t>
  </si>
  <si>
    <t>Limite de dépôt de la dernière demande de paiement</t>
  </si>
  <si>
    <t>5. Intitulé des onglets</t>
  </si>
  <si>
    <t>DEMANDE</t>
  </si>
  <si>
    <t>COMPLET.CONFORM.</t>
  </si>
  <si>
    <t>ELIGIBILITE</t>
  </si>
  <si>
    <t>DEPENSES</t>
  </si>
  <si>
    <t>VERIF. COUTS RAIS.</t>
  </si>
  <si>
    <t>COFINANCEMENTS</t>
  </si>
  <si>
    <t>PLAN DE FINANCEMENT</t>
  </si>
  <si>
    <t xml:space="preserve">CONCLUSION </t>
  </si>
  <si>
    <t>PUBLIPOSTAGE</t>
  </si>
  <si>
    <t>Date de mise à jour</t>
  </si>
  <si>
    <t>Onglet concerné</t>
  </si>
  <si>
    <t>Modification effectués</t>
  </si>
  <si>
    <t>Suppression des statuts de la liste des pièces à fournir pour la création d’individu (commentaire de la cellule en ligne 8)</t>
  </si>
  <si>
    <t>Rajout d’un nouveau contrôle croisé pour la vérification sur Progos de l’absence de financement régional non déclaré</t>
  </si>
  <si>
    <t>Correction des formules dans les cellules K25 à K30</t>
  </si>
  <si>
    <t>Modification de format pour la cellule C82</t>
  </si>
  <si>
    <t>Vérification et correction des formules dans les cellules C29 à C33</t>
  </si>
  <si>
    <t>Rajout d’une ligne dédiée au financement privé dans les plans de financements avec/sans top-up</t>
  </si>
  <si>
    <t>Rajout d'un contrôle visuel de couleur rouge pour les cellules C23 et C24 (en cas de dépassement des dates limites de la programmation)</t>
  </si>
  <si>
    <t>Modification de la formule en cellule F2 pour que le nom du GAL se rajoute dans le visa relatif à la date de dépôt</t>
  </si>
  <si>
    <t>Description du poste de dépense</t>
  </si>
  <si>
    <t>Synthèse de l'opération présentée par poste de dépense et sous-opération</t>
  </si>
  <si>
    <t>Poste de dépense</t>
  </si>
  <si>
    <r>
      <t xml:space="preserve">Les onglets de la présente feuille de calcul Excel constituent une part intégrante de la demande d'aide. Ils doivent être complétés avec </t>
    </r>
    <r>
      <rPr>
        <b/>
        <u/>
        <sz val="14"/>
        <color rgb="FFFF0000"/>
        <rFont val="Calibri"/>
        <family val="2"/>
        <scheme val="minor"/>
      </rPr>
      <t>toutes</t>
    </r>
    <r>
      <rPr>
        <b/>
        <sz val="14"/>
        <color rgb="FFFF0000"/>
        <rFont val="Calibri"/>
        <family val="2"/>
        <scheme val="minor"/>
      </rPr>
      <t xml:space="preserve"> les dépenses prévisionnelles de l'opération.
Aucune dépense non présentée ne pourra être retenue par le service instructeur lors du calcul de l'aide.</t>
    </r>
  </si>
  <si>
    <t>Poste concerné</t>
  </si>
  <si>
    <t>Auto financement maitre d'ouvrage public, le cas échéant</t>
  </si>
  <si>
    <t>Partie réservée à l'administration - Instruction des ressources prévisionnelles de l'opération</t>
  </si>
  <si>
    <t>Partie réservée à l'administration - Instruction des recettes nettes générées par l'opération</t>
  </si>
  <si>
    <t>Nature du financement</t>
  </si>
  <si>
    <t>Montant en €</t>
  </si>
  <si>
    <t>(Ex : droits d'entrée de l'objet, du type de dépense…)</t>
  </si>
  <si>
    <t>Nature de la recette générée par l'opération</t>
  </si>
  <si>
    <t xml:space="preserve">Partie réservée à l'administration - Instruction des dépenses de l'opération autres que les dépenses directes de personnel pris en compte par application d'un taux forfaitaire </t>
  </si>
  <si>
    <t>Partie réservée à l'administration - Récapitulatif des dépenses de l'opération retenues à l'instruction</t>
  </si>
  <si>
    <t>Partie réservée à l'administration - Détail des montants prévisionnels d'aide par sous-opération, à l'instruction</t>
  </si>
  <si>
    <t>Une fois toutes les dépenses prévisionnelles renseignées, se rendre dans l'onglet de synthèse :</t>
  </si>
  <si>
    <t>Dépenses couvertes par application d'une option de coûts simplifiés - taux forfaitaire</t>
  </si>
  <si>
    <t xml:space="preserve">Dépenses de l'opération autres que les dépenses directes de personnel prises en compte par application d'un taux forfaitaire </t>
  </si>
  <si>
    <t>Partie réservée à l'administration - Instruction des dépenses couvertes par application d'une option de coûts simplifiés - taux forfaitaire</t>
  </si>
  <si>
    <t xml:space="preserve">85 % pour les subventions, à ajuster dans le cas du de minimis
</t>
  </si>
  <si>
    <t xml:space="preserve">. Pour chaque dépense, les justificatifs appropriés seront à joindre au dossier de demande d'aide via l'interface EUROPAC. En cas d'absence des justificatifs, le service instructeur écartera les montants des dépenses concernées.
. Lorsque la dépense présentée fait l'objet d'un marché public avec règlement de consultation et cahier des charges,  il n'est pas nécessaire de produire de devis comparatif.
. Lors de l'analyse des coûts raisonnables (comparaison de plusieurs devis pour une même dépense), le devis le mieux disant sera privilégié. Si celui-ci ne correspond pas au devis le moins cher, une note justificative du choix d'un devis plus cher devra être produite et sera soumise à arbitrage du service instructeur, qui considérera l'effectivité des arguments avancés et plafonnera, le cas échéant, la dépense au devis le moins cher. En cas d'absence de la note évoquée, la dépense sera également plafonnée aux montants du devis le moins cher.
. Dans les cas particuliers prévoyant l'absence de devis opposables, merci de joindre sur EUROPAC votre demande justifiée de dérogation à l'analyse des coûts raisonnables, ainsi que les documents étayant cette demande (preuves d'absence de réponses des fournisseurs contactés, preuve d'exclusivité détenue par le prestataire choisi). En cas d'absence de la demande évoquée, la dépense présentée sera écartée par le service instructeur.
</t>
  </si>
  <si>
    <t>% de la part FEADER à solliciter</t>
  </si>
  <si>
    <t>La part des aides publiques nationales se rapportant à l'assiette PSN éligible doit être suffisante afin de pouvoir déclencher une demande d'aide FEADER</t>
  </si>
  <si>
    <t>% de la part nationale à solliciter</t>
  </si>
  <si>
    <t>% de l'autofinancement</t>
  </si>
  <si>
    <t xml:space="preserve">Les RIF précédentes sont appliquées dans la hiérarchie suivante : établissement du TMAP et du TAP selon la conformité avec la règlementation des aides d'Etat
Mise en place du seuil et du plafond du poste selon le dispositif et l'appel à projet </t>
  </si>
  <si>
    <t>VENTILATION PAR FINANCEUR</t>
  </si>
  <si>
    <t>Nom</t>
  </si>
  <si>
    <t>Assiette éligible retenue du financeur</t>
  </si>
  <si>
    <t>Cofinancement maximal</t>
  </si>
  <si>
    <t>Montant max du FEADER</t>
  </si>
  <si>
    <t>Top-Up</t>
  </si>
  <si>
    <t>Montant d'aide du financeur</t>
  </si>
  <si>
    <t>Montant subvention publique</t>
  </si>
  <si>
    <t>Taux de financement du financeur</t>
  </si>
  <si>
    <t>Financeur</t>
  </si>
  <si>
    <t>Montant calculé</t>
  </si>
  <si>
    <t>Autres communes</t>
  </si>
  <si>
    <t>Total</t>
  </si>
  <si>
    <t>Indiquer ici le montant HT ou TTC selon le porteur, moins les recettes prévisionnelles générées : =D3-D6, ou =D5-D6</t>
  </si>
  <si>
    <t>Assiette PSN retenue suite application des RIF</t>
  </si>
  <si>
    <t>Dont montant FEADER sollicité</t>
  </si>
  <si>
    <t>Dont montant d'aide nationale sollicitée</t>
  </si>
  <si>
    <t>Dont montant d'autofinancement nécessaire</t>
  </si>
  <si>
    <t>Assiette PSN retenue suite application des RIF et instruction</t>
  </si>
  <si>
    <t>version 4 - Janvier 2025</t>
  </si>
  <si>
    <t>Charges d'amortissement</t>
  </si>
  <si>
    <t>Description de la charge amortissable</t>
  </si>
  <si>
    <t xml:space="preserve">Type de bien </t>
  </si>
  <si>
    <t>Lien avec l'opération</t>
  </si>
  <si>
    <t>Taux d'affectation à l'opération</t>
  </si>
  <si>
    <t>Date de début d'amortissement</t>
  </si>
  <si>
    <t>Durée d'amortissement</t>
  </si>
  <si>
    <t>Coût de la charge d'amortissement</t>
  </si>
  <si>
    <t>Montant de la charge d'amortissement présenté, en euros</t>
  </si>
  <si>
    <t xml:space="preserve">(nature de la charge amortissable)
</t>
  </si>
  <si>
    <t>(Préciser si le bien est neuf ou d'occasion)</t>
  </si>
  <si>
    <t>(préciser le lien entre la dépense amortie et l'opération, et son caractère nécessaire)</t>
  </si>
  <si>
    <t xml:space="preserve">(Si la dépense est affectée partiellement à l'opération, préciser le taux de proratisation retenu ex: 50%). 
Si la dépense est intégralement liée à l'opération, préciser 100%) </t>
  </si>
  <si>
    <t>(préciser la date de début d'amortissement du bien)</t>
  </si>
  <si>
    <t>Nombre</t>
  </si>
  <si>
    <t>Unité (mois, trimestre, année)</t>
  </si>
  <si>
    <t>(montant de la charge d'amortissement en euros.)</t>
  </si>
  <si>
    <t>Nombre
(report automatique de la demande. Corriger les informations des cellules selon les modalités d'instruction)</t>
  </si>
  <si>
    <t>Unité (mois, trimestre, année)
(report automatique de la demande. Corriger les informations des cellules selon les modalités d'instruction)</t>
  </si>
  <si>
    <t>Description de la dépense</t>
  </si>
  <si>
    <t>Dénomination du fournisseur</t>
  </si>
  <si>
    <t>Référence du justificatif</t>
  </si>
  <si>
    <t>Auto-construction</t>
  </si>
  <si>
    <t>Présence d'un marché public</t>
  </si>
  <si>
    <t>Nombre de pièces estimative des dépenses jointes</t>
  </si>
  <si>
    <t>Montant HT
du Devis 1</t>
  </si>
  <si>
    <t>Montant TVA
du Devis 1</t>
  </si>
  <si>
    <t>Montant TTC
du Devis 1</t>
  </si>
  <si>
    <t>Montant HT
du devis contradictoire
Devis 2</t>
  </si>
  <si>
    <t>Montant TVA
du devis contradictoire
Devis 2</t>
  </si>
  <si>
    <t>Montant TTC
du devis contradictoire
Devis 2</t>
  </si>
  <si>
    <t>Montant HT
du devis contradictoire
Devis 3</t>
  </si>
  <si>
    <t>Montant TVA
du devis contradictoire
Devis 3</t>
  </si>
  <si>
    <t>Montant TTC
du devis contradictoire
Devis 3</t>
  </si>
  <si>
    <t>Devis retenu</t>
  </si>
  <si>
    <t>Montant présenté HT
Devis retenu</t>
  </si>
  <si>
    <t>Montant présenté TVA
Devis retenu</t>
  </si>
  <si>
    <t>Montant présenté TTC
Devis retenu</t>
  </si>
  <si>
    <t>Justificatif(s) appropriés joints</t>
  </si>
  <si>
    <t>Montant éligible HT</t>
  </si>
  <si>
    <t>Montant éligible TTC</t>
  </si>
  <si>
    <t xml:space="preserve">Montant raisonnable retenu HT </t>
  </si>
  <si>
    <t xml:space="preserve">Montant raisonnable TVA retenu </t>
  </si>
  <si>
    <t xml:space="preserve">Montant raisonnable retenu TTC </t>
  </si>
  <si>
    <t>Montant HT écarté</t>
  </si>
  <si>
    <t>Montant TVA écarté</t>
  </si>
  <si>
    <t>Montant écarté TTC</t>
  </si>
  <si>
    <t>Type de dépense (acquisition de matériel, location, acquisition de brevets, logiciels…)</t>
  </si>
  <si>
    <r>
      <t xml:space="preserve">(nom de l'entreprise, de la structure émettrice du devis ou du justificatif de la dépense </t>
    </r>
    <r>
      <rPr>
        <i/>
        <u/>
        <sz val="11"/>
        <color rgb="FF0070C0"/>
        <rFont val="Calibri"/>
        <family val="2"/>
        <scheme val="minor"/>
      </rPr>
      <t>retenue</t>
    </r>
    <r>
      <rPr>
        <i/>
        <sz val="11"/>
        <color rgb="FF0070C0"/>
        <rFont val="Calibri"/>
        <family val="2"/>
        <scheme val="minor"/>
      </rPr>
      <t>)</t>
    </r>
  </si>
  <si>
    <t>(information présente sur le justificatif joint.
Ex: numéro de devis, date de la capture d'écran, numéro de lot si marché public...)</t>
  </si>
  <si>
    <t>(s'agit-il d'une dépense/d'un devis retenu pour l'auto-construction?
Réponse à sélectionner dans le menu déroulant)</t>
  </si>
  <si>
    <t>(nombre prévu correspondant à la dépense)</t>
  </si>
  <si>
    <t>(unité dans laquelle s'exprime la quantité relative à la dépense)</t>
  </si>
  <si>
    <t>(absence ou type de marché public à sélectionner dans le menu déroulant)</t>
  </si>
  <si>
    <t>(se référer au nombre de pièces exigées en fonction du montant de la dépense prévisionnelle)</t>
  </si>
  <si>
    <t>(montant hors taxes du devis, en euros)</t>
  </si>
  <si>
    <t>(renseigner la TVA applicable en euros, uniquement si non déduite ou non compensée. Une attestation d’absence de récupération de la TVA est alors à fournir en appui de la demande d’aide.)</t>
  </si>
  <si>
    <t>(montant hors taxes du devis opposable en euros)</t>
  </si>
  <si>
    <t>(à choisir dans le menu déroulant)</t>
  </si>
  <si>
    <t>(le cas échéant:
demande de dérogation pour absence de devis opposable, ou note justificative du choix du devis le plus cher jointe)</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</si>
  <si>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 caractère raisonnable non avéré…)</t>
  </si>
  <si>
    <t>Imprimante 3D</t>
  </si>
  <si>
    <t>Design Print</t>
  </si>
  <si>
    <t>D230115102</t>
  </si>
  <si>
    <t>Non</t>
  </si>
  <si>
    <t>Pas de marché public</t>
  </si>
  <si>
    <t>Devis 1</t>
  </si>
  <si>
    <t>Matériel utilisé au siège de la société et affecté à 100% à l'opération.
Choix du devis le moins cher.</t>
  </si>
  <si>
    <t>Description de la contribution</t>
  </si>
  <si>
    <t>Montant présenté, en euros</t>
  </si>
  <si>
    <t>Montant raisonnable HT</t>
  </si>
  <si>
    <t>Montant raisonnableTVA retenu</t>
  </si>
  <si>
    <t>Montant raisonnable TTC</t>
  </si>
  <si>
    <t>Type de dépense (études préalabes à la réalisation d'un investissement matériel, diagnostics, assistance à maitrise d'ouvrage, honoraires de consultants…)</t>
  </si>
  <si>
    <t>(une observation est à apporter par le Service Instructeur pour toute correction apportée et/ou toute révision de la dépense lors de la phase d'instruction.
Ex: plafonnement du montant des frais généraux  au regard des dispositions de la fiche action, motif d'inéligibilité, révision du poste de dépense, correction du numéro de devis, absence de devis opposable, caractère raisonnable non avéré…)</t>
  </si>
  <si>
    <t>Etude de faisabilité</t>
  </si>
  <si>
    <t>EkoXpertise</t>
  </si>
  <si>
    <t>F558115102</t>
  </si>
  <si>
    <t>Etude de faisabilité préalable à l'opération.
Choix du devis le plus cher</t>
  </si>
  <si>
    <t>Contributions en nature de type Biens et Services, terrains, biens immeubles</t>
  </si>
  <si>
    <t>Justificatif d'affectation à l'opération présenté</t>
  </si>
  <si>
    <t>Valeur de la contribution, en euros</t>
  </si>
  <si>
    <t>Justificatif de valeur présenté</t>
  </si>
  <si>
    <t>Montant retenu, en euros</t>
  </si>
  <si>
    <t>(nature de la contribution apportée à l'opération.
Ex: terrain, bien immeuble, équipement…)</t>
  </si>
  <si>
    <t>(ex: attestation d’affectation du bien à l’opération…)</t>
  </si>
  <si>
    <t>(montant unitaire de la contribution  applicable en euros. )</t>
  </si>
  <si>
    <t>(pour les terrains et biens immeubles: certificat d’un expert indépendant qualifié,
pour les services, biens d’équipement ou de matières premières: prix catalogue, devis,…</t>
  </si>
  <si>
    <t>salle de réunion</t>
  </si>
  <si>
    <t>Attestation</t>
  </si>
  <si>
    <t>devis</t>
  </si>
  <si>
    <t xml:space="preserve">1 - Investissements </t>
  </si>
  <si>
    <t>Poste de dépense concerné</t>
  </si>
  <si>
    <t>(nom du poste à sélectionner dans le menu déroulant, en cohérence avec les éléments saisis dans l'onglet 0)</t>
  </si>
  <si>
    <t>Partie réservée à l'administration - Instruction des charges d'amortissement</t>
  </si>
  <si>
    <t>Partie réservée à l'administration - Instruction des contributions en nature de type Biens et Services, terrains, biens immeubles</t>
  </si>
  <si>
    <r>
      <t>Partie réservée à l'administration - Instruction des frais généraux</t>
    </r>
    <r>
      <rPr>
        <sz val="20"/>
        <color theme="1"/>
        <rFont val="Calibri"/>
        <family val="2"/>
        <scheme val="minor"/>
      </rPr>
      <t xml:space="preserve"> (selon les modalités définies dans la notice)</t>
    </r>
  </si>
  <si>
    <r>
      <t>Partie réservée à l'administration - Instruction des dépenses d'investissements matériels et immatériels</t>
    </r>
    <r>
      <rPr>
        <sz val="20"/>
        <color theme="1"/>
        <rFont val="Calibri"/>
        <family val="2"/>
        <scheme val="minor"/>
      </rPr>
      <t xml:space="preserve"> (justifiées par devis ou justificatifs équivalents)</t>
    </r>
  </si>
  <si>
    <t>Partie réservée à l'administration - Instruction des dépenses de frais de personnel</t>
  </si>
  <si>
    <t>Description de l'intervention/de la mission</t>
  </si>
  <si>
    <t>Taux fixe d'affectation à l'opération</t>
  </si>
  <si>
    <t>Justificatif du taux d'affectation présenté</t>
  </si>
  <si>
    <t>Frais salariaux en euros sur la période de référence</t>
  </si>
  <si>
    <t>Nombre d’heures travaillées sur la période de référence</t>
  </si>
  <si>
    <t>Coût horaire</t>
  </si>
  <si>
    <t>Temps de travail prévu sur l'opération</t>
  </si>
  <si>
    <t>Montant des frais salariaux liés à l'opération présentés</t>
  </si>
  <si>
    <t>Justificatif des frais salariaux présenté</t>
  </si>
  <si>
    <t>Description de l'intervention</t>
  </si>
  <si>
    <t>(nature du travail ou de la mission à réaliser sur l'opération.
Ex : animation, gestion, études…)</t>
  </si>
  <si>
    <t>(prénom et nom de l'agent ou de l'employé prévu pour réaliser l'intervention)</t>
  </si>
  <si>
    <t>(préciser le pourcentage d'affectation de la personne à l'opération, tel que précisé sur le justificatif à fournir en appui de la demande d'aide)</t>
  </si>
  <si>
    <t>(fiche de poste, lettre de mission, contrat de travail)</t>
  </si>
  <si>
    <t>Salaire brut</t>
  </si>
  <si>
    <t>charges patronales</t>
  </si>
  <si>
    <t xml:space="preserve">total </t>
  </si>
  <si>
    <t>(volume total déterminé de façon nominale sur la durée présentée.)</t>
  </si>
  <si>
    <t>(saisie automatique
base de calcul: frais salariaux sur la période de référence/nombre d'heure travaillées sur la période de référence)</t>
  </si>
  <si>
    <t>(volume prévisionnel d'heures consacrées à l'opération)</t>
  </si>
  <si>
    <t>(saisie automatique
base de calcul: coût horaire*temps de travail prévu sur l'opération)</t>
  </si>
  <si>
    <t>(Fiche de paie, journal de paie, déclaration sociale nominative (DSN), ou document probant équivalent)</t>
  </si>
  <si>
    <t>Salaire brut
(report automatique de la demande. Corriger les informations des cellules selon les modalités d'instruction)</t>
  </si>
  <si>
    <t>Charges patronales
(report automatique de la demande. Corriger les informations des cellules selon les modalités d'instruction)</t>
  </si>
  <si>
    <t>Animation - action 1 - année 2022</t>
  </si>
  <si>
    <t>Céline DURAND</t>
  </si>
  <si>
    <t>Chargée de mission</t>
  </si>
  <si>
    <t>fiche de poste</t>
  </si>
  <si>
    <t>fiche de paie</t>
  </si>
  <si>
    <t>120 heures seront dédiées à la mise en œuvre de l'opération.</t>
  </si>
  <si>
    <t>85 % pour les subventions, à ajuster dans le cas de minimis</t>
  </si>
  <si>
    <t>(nom de la sous-opération à sélectionner dans le menu déroulant, en cohérence avec les éléments saisis dans l'onglet 0)</t>
  </si>
  <si>
    <r>
      <t xml:space="preserve">(report automatique de la demande. Corriger les informations des cellules selon les modalités d'instruction)
</t>
    </r>
    <r>
      <rPr>
        <b/>
        <i/>
        <sz val="11"/>
        <color rgb="FF0070C0"/>
        <rFont val="Calibri"/>
        <family val="2"/>
        <scheme val="minor"/>
      </rPr>
      <t>Important : En cas d'utilisation de coût unitaire, le bénéficiaire ne peut pas utiliser d'OCS</t>
    </r>
  </si>
  <si>
    <t>Amortissement</t>
  </si>
  <si>
    <t>Neuf</t>
  </si>
  <si>
    <t>Ordinateur</t>
  </si>
  <si>
    <t>an</t>
  </si>
  <si>
    <t>(charge d'amortissement proratisée en tenant compte d'une part du taux d'affectation à l'opération, et d'autre part la durée d'amortissement)</t>
  </si>
  <si>
    <t xml:space="preserve">(dépenses directes de personnel et d'autoconstruction de l'opération)
</t>
  </si>
  <si>
    <r>
      <t xml:space="preserve">Onglet </t>
    </r>
    <r>
      <rPr>
        <sz val="11"/>
        <color rgb="FF0070C0"/>
        <rFont val="Calibri"/>
        <family val="2"/>
        <scheme val="minor"/>
      </rPr>
      <t>(à sélectionner dans la liste déroulante)</t>
    </r>
  </si>
  <si>
    <r>
      <t xml:space="preserve">Investissements matériels et immatériels liés à la commercialisation des produits agricoles, l'introduction de technologies et procédures - </t>
    </r>
    <r>
      <rPr>
        <b/>
        <sz val="11"/>
        <color rgb="FF0070C0"/>
        <rFont val="Calibri"/>
        <family val="2"/>
        <scheme val="minor"/>
      </rPr>
      <t>Investissements commercialisation, technologies, procédures</t>
    </r>
  </si>
  <si>
    <t>Commercialisation produits agricoles, introduction technologies et procédures</t>
  </si>
  <si>
    <t>Postes de dépenses et sous-opérations pour le dispositif 73.03</t>
  </si>
  <si>
    <t>Filière équine</t>
  </si>
  <si>
    <t>Filière forêt-bois</t>
  </si>
  <si>
    <r>
      <t xml:space="preserve">Investissements liés à la filière équine (production et/ou valorisation des équidés, projets d'investissement, etc.) - </t>
    </r>
    <r>
      <rPr>
        <b/>
        <sz val="11"/>
        <color rgb="FF0070C0"/>
        <rFont val="Calibri"/>
        <family val="2"/>
        <scheme val="minor"/>
      </rPr>
      <t>Investissements équins</t>
    </r>
  </si>
  <si>
    <r>
      <t xml:space="preserve">Investissements liés à la filière forêt-bois (travaux sylvicoles, première transformation des bois, commercialisation, etc.) - </t>
    </r>
    <r>
      <rPr>
        <b/>
        <sz val="11"/>
        <color rgb="FF0070C0"/>
        <rFont val="Calibri"/>
        <family val="2"/>
        <scheme val="minor"/>
      </rPr>
      <t>Investissements forêt-bois</t>
    </r>
  </si>
  <si>
    <r>
      <t>Investissements matériels et immatériels, neufs et d'occasion</t>
    </r>
    <r>
      <rPr>
        <sz val="20"/>
        <color theme="1"/>
        <rFont val="Calibri"/>
        <family val="2"/>
        <scheme val="minor"/>
      </rPr>
      <t xml:space="preserve"> (justifiées par devis ou justificatifs équivalents)</t>
    </r>
  </si>
  <si>
    <t>(saisie automatique, par application du taux forfaitaire de 15% des coûts indirects éligibles afin de couvrir l’ensemble des autres coûts directs et indirects éligibles d’une opération)</t>
  </si>
  <si>
    <t>Exemple : Coûts indirects</t>
  </si>
  <si>
    <t>Coûts indirects</t>
  </si>
  <si>
    <r>
      <t xml:space="preserve">Frais généraux </t>
    </r>
    <r>
      <rPr>
        <sz val="20"/>
        <color theme="1"/>
        <rFont val="Calibri"/>
        <family val="2"/>
        <scheme val="minor"/>
      </rPr>
      <t>(selon les modalités définies dans la notice)</t>
    </r>
    <r>
      <rPr>
        <b/>
        <sz val="20"/>
        <color theme="1"/>
        <rFont val="Calibri"/>
        <family val="2"/>
        <scheme val="minor"/>
      </rPr>
      <t xml:space="preserve">
</t>
    </r>
    <r>
      <rPr>
        <i/>
        <sz val="20"/>
        <color theme="1"/>
        <rFont val="Calibri"/>
        <family val="2"/>
        <scheme val="minor"/>
      </rPr>
      <t>Attention, les frais généraux sont plafonnés à 10% du montant total des dépenses éligibles</t>
    </r>
  </si>
  <si>
    <t xml:space="preserve">Investissements commercialisation, technologies, procédures </t>
  </si>
  <si>
    <t xml:space="preserve">Commercialisation produits agricoles, introduction technologies et procédures </t>
  </si>
  <si>
    <t xml:space="preserve">Investissements équins </t>
  </si>
  <si>
    <t xml:space="preserve">Filière équine </t>
  </si>
  <si>
    <t>Taux d’aide publique sur le montant total des dépenses éligibles :
- 80 % pour les entreprises nouvellement créées ou les entreprises dont le chiffre d’affaires moyen des
3 dernières années précédant la demande est inférieur à 1 000 000 € ;
- 80 % pour des activités nouvelles au sein d’entreprises existantes ;
- 80 % pour les collectivités publiques et leur groupement ;
- 80 % pour les opérations situées en zone en double insularité ;
- 65 % pour les autres opérations ne respectant pas les critères précédents.</t>
  </si>
  <si>
    <t xml:space="preserve">Le taux de cofinancement est indiqué manuellement en colonne L, selon l'application ou non de minimis </t>
  </si>
  <si>
    <t>15 000 € HT</t>
  </si>
  <si>
    <t>Mesure 73.03 : Investissements dans les entreprises agricoles (« off farm »)</t>
  </si>
  <si>
    <r>
      <rPr>
        <b/>
        <sz val="12"/>
        <color theme="1"/>
        <rFont val="Calibri"/>
        <family val="2"/>
        <scheme val="minor"/>
      </rPr>
      <t>Dépenses prévisionnelles - onglets 1 à 6 :</t>
    </r>
    <r>
      <rPr>
        <sz val="12"/>
        <color theme="1"/>
        <rFont val="Calibri"/>
        <family val="2"/>
        <scheme val="minor"/>
      </rPr>
      <t xml:space="preserve">
Pour chaque type de dépense prévisionnelle (onglets 1 à 6), se positionner sur l'onglet correspondant et renseigner une ligne complète par dépense dans le tableau :
- chaque ligne correspond à </t>
    </r>
    <r>
      <rPr>
        <u/>
        <sz val="12"/>
        <color theme="1"/>
        <rFont val="Calibri"/>
        <family val="2"/>
        <scheme val="minor"/>
      </rPr>
      <t>une</t>
    </r>
    <r>
      <rPr>
        <sz val="12"/>
        <color theme="1"/>
        <rFont val="Calibri"/>
        <family val="2"/>
        <scheme val="minor"/>
      </rPr>
      <t xml:space="preserve"> dépense, aucune ne pouvant être regroupée. 
- les cases blanches sont à saisir et les informations nécessaires doivent y être portées (par exemple, pour un montant financier renseigner au maximum 2 décimales) ;
- les cases gris clair ne sont pas à saisir et sont calculées à partir des informations saisies. </t>
    </r>
    <r>
      <rPr>
        <b/>
        <sz val="12"/>
        <color rgb="FFFF0000"/>
        <rFont val="Calibri"/>
        <family val="2"/>
        <scheme val="minor"/>
      </rPr>
      <t xml:space="preserve">
</t>
    </r>
    <r>
      <rPr>
        <sz val="12"/>
        <rFont val="Calibri"/>
        <family val="2"/>
        <scheme val="minor"/>
      </rPr>
      <t xml:space="preserve">- Sur chaque onglet, une ligne grisée vous servira d'exemple. Elle est pré-renseignée afin de vous guider dans la saisie des lignes de dépenses.
- l'onglet "synthèse des dépenses bénéficiaire" est complété automatiquement à partir des informations saisies dans les autres onglets. </t>
    </r>
    <r>
      <rPr>
        <sz val="12"/>
        <color theme="1"/>
        <rFont val="Calibri"/>
        <family val="2"/>
        <scheme val="minor"/>
      </rPr>
      <t xml:space="preserve">
Procéder de façon successive dans chaque onglet concerné (A- Ressources prévisionnelles, 0-Presentation poste-sous-op, 1-Investissements, 2-Frais de personnel, Syn dépenses bénéficiaire, etc.)</t>
    </r>
    <r>
      <rPr>
        <sz val="12"/>
        <color theme="1"/>
        <rFont val="Calibri"/>
        <family val="2"/>
        <scheme val="minor"/>
      </rPr>
      <t xml:space="preserve">. </t>
    </r>
  </si>
  <si>
    <t>Financement d'origine privée le cas échéant</t>
  </si>
  <si>
    <t>Quantité / Montant</t>
  </si>
  <si>
    <t>Unité dans laquelle s'exprime la quantité/ le montant</t>
  </si>
  <si>
    <t xml:space="preserve">(Si la dépense est affectée partiellement à l'opération, préciser le taux de proratisation retenu ex: 50%. 
Si la dépense est intégralement liée à l'opération, préciser 100%) </t>
  </si>
  <si>
    <r>
      <t xml:space="preserve">Plafond de la sous-opération
</t>
    </r>
    <r>
      <rPr>
        <b/>
        <sz val="11"/>
        <color rgb="FFFF0000"/>
        <rFont val="Calibri"/>
        <family val="2"/>
        <scheme val="minor"/>
      </rPr>
      <t>(à renseigner)</t>
    </r>
  </si>
  <si>
    <t>Plafond de la sous-opération</t>
  </si>
  <si>
    <t>Etat (Préciser source)</t>
  </si>
  <si>
    <r>
      <t xml:space="preserve">Ressources prévisionnelles - onglet A :
</t>
    </r>
    <r>
      <rPr>
        <sz val="12"/>
        <color theme="1"/>
        <rFont val="Calibri"/>
        <family val="2"/>
        <scheme val="minor"/>
      </rPr>
      <t>Indiquez vos ressources prévisionnelles</t>
    </r>
  </si>
  <si>
    <r>
      <rPr>
        <b/>
        <sz val="12"/>
        <color theme="1"/>
        <rFont val="Calibri"/>
        <family val="2"/>
        <scheme val="minor"/>
      </rPr>
      <t>Présentation des sous-opérations - onglet 0 :</t>
    </r>
    <r>
      <rPr>
        <sz val="12"/>
        <color theme="1"/>
        <rFont val="Calibri"/>
        <family val="2"/>
        <scheme val="minor"/>
      </rPr>
      <t xml:space="preserve">
L'onglet "0-Présentation poste-sous-op" vise à faciliter la compréhension du projet, et permet de regrouper différentes dépenses à une même activité en poste de dépenses et en sous-opération. Cet onglet est à remplir en précisant, pour chaque poste de dépense qui sera par la suite saisi dans les onglets 1 à 6, la sous-opération à laquelle il se rattache et ses modalités de prise en compte (soit au réel, soit par application d'une option de coûts simplifiés).
Les lignes grises vous montrent :
- Les différents postes de dépenses possibles ;
- Les différents sous-opérations auxquelles les postes de dépenses se rattachent ;
- Les différentes modalités possibles de présenter de chaque poste de dépense (au réel ou OCS) ;
- Les différentes catégories auxquelles les postes de dépenses peuvent être rattachées (cf. menu déroulant). 
Les </t>
    </r>
    <r>
      <rPr>
        <b/>
        <sz val="12"/>
        <color theme="1"/>
        <rFont val="Calibri"/>
        <family val="2"/>
        <scheme val="minor"/>
      </rPr>
      <t>lignes blanches doivent être remplies</t>
    </r>
    <r>
      <rPr>
        <sz val="12"/>
        <color theme="1"/>
        <rFont val="Calibri"/>
        <family val="2"/>
        <scheme val="minor"/>
      </rPr>
      <t xml:space="preserve"> et montrent en synthèse à l'administration quels sont :
- Les postes de dépenses ;
- Les sous-opérations de dépenses auxquelles les postes de dépenses se rattachent ;
- La modalité utilisée pour présenter chaque catégorie (réel/OCS) ;
- Les différentes catégories auxquelles les postes de dépenses sont rattachées.</t>
    </r>
  </si>
  <si>
    <t>Montant d'aide calculé de la sous-opération</t>
  </si>
  <si>
    <t>Seuil de la sous-opération</t>
  </si>
  <si>
    <t>Aide publique de la sous-opération
(RIF appliqué)</t>
  </si>
  <si>
    <t>Autofinancement de la sous-opération</t>
  </si>
  <si>
    <t xml:space="preserve">. consulter les montants groupés par poste et par sous-opération, puis les reporter dans EUROPAC ; 
. enregistrer le présent document, puis le téléchargez dans EUROPAC dans la partie pièces justificatives. </t>
  </si>
  <si>
    <t>TAP réglementaire de la sous-opération/TMAP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</si>
</sst>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7" formatCode="#,##0.00\ &quot;€&quot;;\-#,##0.00\ &quot;€&quot;"/>
    <numFmt numFmtId="44" formatCode="_-* #,##0.00\ &quot;€&quot;_-;\-* #,##0.00\ &quot;€&quot;_-;_-* &quot;-&quot;??\ &quot;€&quot;_-;_-@_-"/>
    <numFmt numFmtId="43" formatCode="_-* #,##0.00\ _€_-;\-* #,##0.00\ _€_-;_-* &quot;-&quot;??\ _€_-;_-@_-"/>
    <numFmt numFmtId="164" formatCode="#,##0.00\ &quot;€&quot;"/>
    <numFmt numFmtId="165" formatCode="#,##0.00&quot; &quot;[$€-40C];[Red]&quot;-&quot;#,##0.00&quot; &quot;[$€-40C]"/>
    <numFmt numFmtId="166" formatCode="&quot; &quot;#,##0.00&quot; € &quot;;&quot;-&quot;#,##0.00&quot; € &quot;;&quot;-&quot;#&quot; € &quot;;@&quot; &quot;"/>
    <numFmt numFmtId="167" formatCode="&quot; &quot;#,##0.00&quot;    &quot;;&quot;-&quot;#,##0.00&quot;    &quot;;&quot;-&quot;#&quot;    &quot;;@&quot; &quot;"/>
    <numFmt numFmtId="168" formatCode="_-* #,##0.00\ [$€-40C]_-;\-* #,##0.00\ [$€-40C]_-;_-* &quot;-&quot;??\ [$€-40C]_-;_-@_-"/>
  </numFmts>
  <fonts count="76">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indexed="8"/>
      <name val="Calibri"/>
      <family val="2"/>
    </font>
    <font>
      <sz val="10"/>
      <name val="Arial"/>
      <family val="2"/>
    </font>
    <font>
      <sz val="10"/>
      <color theme="1"/>
      <name val="Calibri"/>
      <family val="2"/>
      <scheme val="minor"/>
    </font>
    <font>
      <b/>
      <sz val="10"/>
      <color theme="1"/>
      <name val="Calibri"/>
      <family val="2"/>
      <scheme val="minor"/>
    </font>
    <font>
      <sz val="9"/>
      <name val="Tahoma"/>
      <family val="2"/>
    </font>
    <font>
      <sz val="10"/>
      <name val="Mangal"/>
      <family val="2"/>
    </font>
    <font>
      <sz val="11"/>
      <name val="Calibri"/>
      <family val="2"/>
    </font>
    <font>
      <b/>
      <sz val="10"/>
      <name val="Calibri"/>
      <family val="2"/>
      <scheme val="minor"/>
    </font>
    <font>
      <sz val="10"/>
      <name val="Calibri"/>
      <family val="2"/>
      <scheme val="minor"/>
    </font>
    <font>
      <b/>
      <sz val="11"/>
      <color rgb="FFFF0000"/>
      <name val="Calibri"/>
      <family val="2"/>
      <scheme val="minor"/>
    </font>
    <font>
      <u/>
      <sz val="11"/>
      <color theme="10"/>
      <name val="Calibri"/>
      <family val="2"/>
      <scheme val="minor"/>
    </font>
    <font>
      <b/>
      <i/>
      <sz val="11"/>
      <name val="Calibri"/>
      <family val="2"/>
      <scheme val="minor"/>
    </font>
    <font>
      <b/>
      <sz val="20"/>
      <color theme="1"/>
      <name val="Calibri"/>
      <family val="2"/>
      <scheme val="minor"/>
    </font>
    <font>
      <sz val="8"/>
      <name val="Calibri"/>
      <family val="2"/>
      <scheme val="minor"/>
    </font>
    <font>
      <b/>
      <sz val="11"/>
      <color rgb="FF0070C0"/>
      <name val="Calibri"/>
      <family val="2"/>
      <scheme val="minor"/>
    </font>
    <font>
      <i/>
      <sz val="11"/>
      <color rgb="FF0070C0"/>
      <name val="Calibri"/>
      <family val="2"/>
      <scheme val="minor"/>
    </font>
    <font>
      <sz val="11"/>
      <color rgb="FF0070C0"/>
      <name val="Calibri"/>
      <family val="2"/>
      <scheme val="minor"/>
    </font>
    <font>
      <i/>
      <sz val="11"/>
      <name val="Calibri"/>
      <family val="2"/>
      <scheme val="minor"/>
    </font>
    <font>
      <b/>
      <sz val="14"/>
      <color theme="1"/>
      <name val="Calibri"/>
      <family val="2"/>
      <scheme val="minor"/>
    </font>
    <font>
      <sz val="14"/>
      <color theme="1"/>
      <name val="Calibri"/>
      <family val="2"/>
      <scheme val="minor"/>
    </font>
    <font>
      <b/>
      <sz val="16"/>
      <color rgb="FFFF0000"/>
      <name val="Calibri"/>
      <family val="2"/>
      <scheme val="minor"/>
    </font>
    <font>
      <b/>
      <sz val="16"/>
      <color theme="1" tint="0.499984740745262"/>
      <name val="Calibri"/>
      <family val="2"/>
      <scheme val="minor"/>
    </font>
    <font>
      <b/>
      <sz val="22"/>
      <color theme="1"/>
      <name val="Calibri"/>
      <family val="2"/>
      <scheme val="minor"/>
    </font>
    <font>
      <b/>
      <sz val="14"/>
      <color rgb="FFFF0000"/>
      <name val="Calibri"/>
      <family val="2"/>
      <scheme val="minor"/>
    </font>
    <font>
      <b/>
      <u/>
      <sz val="14"/>
      <color rgb="FFFF0000"/>
      <name val="Calibri"/>
      <family val="2"/>
      <scheme val="minor"/>
    </font>
    <font>
      <b/>
      <sz val="16"/>
      <color rgb="FF002060"/>
      <name val="Calibri"/>
      <family val="2"/>
      <scheme val="minor"/>
    </font>
    <font>
      <sz val="11"/>
      <color theme="3"/>
      <name val="Calibri"/>
      <family val="2"/>
      <scheme val="minor"/>
    </font>
    <font>
      <b/>
      <sz val="9"/>
      <name val="Tahoma"/>
      <family val="2"/>
    </font>
    <font>
      <b/>
      <sz val="12"/>
      <color theme="1"/>
      <name val="Calibri"/>
      <family val="2"/>
      <scheme val="minor"/>
    </font>
    <font>
      <b/>
      <sz val="18"/>
      <color theme="1"/>
      <name val="Calibri"/>
      <family val="2"/>
      <scheme val="minor"/>
    </font>
    <font>
      <b/>
      <sz val="16"/>
      <color theme="1"/>
      <name val="Calibri"/>
      <family val="2"/>
      <scheme val="minor"/>
    </font>
    <font>
      <b/>
      <sz val="16"/>
      <name val="Calibri"/>
      <family val="2"/>
      <scheme val="minor"/>
    </font>
    <font>
      <sz val="11"/>
      <color rgb="FF000000"/>
      <name val="Calibri"/>
      <family val="2"/>
    </font>
    <font>
      <sz val="11"/>
      <color rgb="FFFFFFFF"/>
      <name val="Calibri"/>
      <family val="2"/>
    </font>
    <font>
      <i/>
      <sz val="11"/>
      <color rgb="FFFF3333"/>
      <name val="Calibri"/>
      <family val="2"/>
    </font>
    <font>
      <sz val="11"/>
      <color rgb="FFD4711A"/>
      <name val="Calibri"/>
      <family val="2"/>
    </font>
    <font>
      <sz val="10"/>
      <color rgb="FF000000"/>
      <name val="Arial"/>
      <family val="2"/>
    </font>
    <font>
      <b/>
      <sz val="11"/>
      <color rgb="FFFF3333"/>
      <name val="Calibri"/>
      <family val="2"/>
    </font>
    <font>
      <sz val="11"/>
      <color rgb="FF000000"/>
      <name val="Arial2"/>
      <family val="2"/>
    </font>
    <font>
      <sz val="11"/>
      <color rgb="FFA3238E"/>
      <name val="Calibri"/>
      <family val="2"/>
    </font>
    <font>
      <sz val="11"/>
      <color rgb="FF007826"/>
      <name val="Calibri"/>
      <family val="2"/>
    </font>
    <font>
      <b/>
      <i/>
      <sz val="16"/>
      <color rgb="FF000000"/>
      <name val="Calibri"/>
      <family val="2"/>
    </font>
    <font>
      <sz val="11"/>
      <color rgb="FFCFE7F5"/>
      <name val="Calibri"/>
      <family val="2"/>
    </font>
    <font>
      <sz val="11"/>
      <color rgb="FFFF3333"/>
      <name val="Calibri"/>
      <family val="2"/>
    </font>
    <font>
      <b/>
      <sz val="11"/>
      <color rgb="FF0084D1"/>
      <name val="Calibri"/>
      <family val="2"/>
    </font>
    <font>
      <sz val="10"/>
      <color rgb="FF000000"/>
      <name val="Arial1"/>
    </font>
    <font>
      <b/>
      <i/>
      <sz val="11"/>
      <color rgb="FF00CC00"/>
      <name val="Calibri"/>
      <family val="2"/>
    </font>
    <font>
      <sz val="11"/>
      <color rgb="FF009900"/>
      <name val="Calibri"/>
      <family val="2"/>
    </font>
    <font>
      <b/>
      <i/>
      <u/>
      <sz val="11"/>
      <color rgb="FF000000"/>
      <name val="Calibri"/>
      <family val="2"/>
    </font>
    <font>
      <sz val="11"/>
      <color rgb="FFFF00CC"/>
      <name val="Arial2"/>
      <family val="2"/>
    </font>
    <font>
      <b/>
      <sz val="11"/>
      <color rgb="FFFF3333"/>
      <name val="Arial3"/>
      <family val="2"/>
    </font>
    <font>
      <b/>
      <sz val="11"/>
      <color rgb="FFDC2300"/>
      <name val="Calibri"/>
      <family val="2"/>
    </font>
    <font>
      <b/>
      <i/>
      <sz val="11"/>
      <color theme="1"/>
      <name val="Calibri"/>
      <family val="2"/>
      <scheme val="minor"/>
    </font>
    <font>
      <u/>
      <sz val="12"/>
      <color theme="1"/>
      <name val="Calibri"/>
      <family val="2"/>
      <scheme val="minor"/>
    </font>
    <font>
      <b/>
      <sz val="12"/>
      <color rgb="FFFF0000"/>
      <name val="Calibri"/>
      <family val="2"/>
      <scheme val="minor"/>
    </font>
    <font>
      <sz val="12"/>
      <name val="Calibri"/>
      <family val="2"/>
      <scheme val="minor"/>
    </font>
    <font>
      <u/>
      <sz val="12"/>
      <color theme="10"/>
      <name val="Calibri"/>
      <family val="2"/>
      <scheme val="minor"/>
    </font>
    <font>
      <b/>
      <sz val="11"/>
      <name val="Calibri"/>
      <family val="2"/>
      <scheme val="minor"/>
    </font>
    <font>
      <b/>
      <sz val="20"/>
      <name val="Calibri"/>
      <family val="2"/>
      <scheme val="minor"/>
    </font>
    <font>
      <b/>
      <sz val="16"/>
      <color theme="0"/>
      <name val="Calibri"/>
      <family val="2"/>
      <scheme val="minor"/>
    </font>
    <font>
      <b/>
      <i/>
      <sz val="12"/>
      <color theme="1"/>
      <name val="Calibri"/>
      <family val="2"/>
      <scheme val="minor"/>
    </font>
    <font>
      <i/>
      <sz val="11"/>
      <color theme="4"/>
      <name val="Calibri"/>
      <family val="2"/>
      <scheme val="minor"/>
    </font>
    <font>
      <sz val="20"/>
      <color theme="1"/>
      <name val="Calibri"/>
      <family val="2"/>
      <scheme val="minor"/>
    </font>
    <font>
      <i/>
      <u/>
      <sz val="11"/>
      <color rgb="FF0070C0"/>
      <name val="Calibri"/>
      <family val="2"/>
      <scheme val="minor"/>
    </font>
    <font>
      <sz val="11"/>
      <color theme="4"/>
      <name val="Calibri"/>
      <family val="2"/>
      <scheme val="minor"/>
    </font>
    <font>
      <sz val="9"/>
      <color rgb="FF0070C0"/>
      <name val="Tahoma"/>
      <family val="2"/>
    </font>
    <font>
      <b/>
      <i/>
      <sz val="11"/>
      <color rgb="FF0070C0"/>
      <name val="Calibri"/>
      <family val="2"/>
      <scheme val="minor"/>
    </font>
    <font>
      <i/>
      <sz val="20"/>
      <color theme="1"/>
      <name val="Calibri"/>
      <family val="2"/>
      <scheme val="minor"/>
    </font>
  </fonts>
  <fills count="37">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0000"/>
        <bgColor rgb="FF993300"/>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CCCCCC"/>
        <bgColor rgb="FFCCCCCC"/>
      </patternFill>
    </fill>
    <fill>
      <patternFill patternType="solid">
        <fgColor rgb="FFFFFFFF"/>
        <bgColor rgb="FFFFFFFF"/>
      </patternFill>
    </fill>
    <fill>
      <patternFill patternType="solid">
        <fgColor rgb="FF999999"/>
        <bgColor rgb="FF999999"/>
      </patternFill>
    </fill>
    <fill>
      <patternFill patternType="solid">
        <fgColor rgb="FFDDDDDD"/>
        <bgColor rgb="FFDDDDDD"/>
      </patternFill>
    </fill>
    <fill>
      <patternFill patternType="solid">
        <fgColor rgb="FFFFFF00"/>
        <bgColor rgb="FFFFFF00"/>
      </patternFill>
    </fill>
    <fill>
      <patternFill patternType="solid">
        <fgColor rgb="FFE6E6FF"/>
        <bgColor rgb="FFE6E6FF"/>
      </patternFill>
    </fill>
    <fill>
      <patternFill patternType="solid">
        <fgColor rgb="FFFFFFCC"/>
        <bgColor rgb="FFFFFFCC"/>
      </patternFill>
    </fill>
    <fill>
      <patternFill patternType="solid">
        <fgColor rgb="FFCFE7F5"/>
        <bgColor rgb="FFCFE7F5"/>
      </patternFill>
    </fill>
    <fill>
      <patternFill patternType="solid">
        <fgColor rgb="FFB80047"/>
        <bgColor rgb="FFB80047"/>
      </patternFill>
    </fill>
    <fill>
      <patternFill patternType="solid">
        <fgColor rgb="FFABD3B0"/>
        <bgColor rgb="FFABD3B0"/>
      </patternFill>
    </fill>
    <fill>
      <patternFill patternType="solid">
        <fgColor rgb="FFEDD9CB"/>
        <bgColor rgb="FFEDD9CB"/>
      </patternFill>
    </fill>
    <fill>
      <patternFill patternType="solid">
        <fgColor rgb="FF33CC66"/>
        <bgColor rgb="FF33CC66"/>
      </patternFill>
    </fill>
    <fill>
      <patternFill patternType="solid">
        <fgColor rgb="FF3DEB3D"/>
        <bgColor rgb="FF3DEB3D"/>
      </patternFill>
    </fill>
    <fill>
      <patternFill patternType="solid">
        <fgColor theme="9" tint="0.39997558519241921"/>
        <bgColor indexed="64"/>
      </patternFill>
    </fill>
    <fill>
      <patternFill patternType="solid">
        <fgColor theme="9" tint="-0.499984740745262"/>
        <bgColor indexed="64"/>
      </patternFill>
    </fill>
    <fill>
      <patternFill patternType="solid">
        <fgColor rgb="FFC4D79B"/>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ck">
        <color indexed="64"/>
      </right>
      <top style="thin">
        <color indexed="64"/>
      </top>
      <bottom/>
      <diagonal/>
    </border>
    <border>
      <left/>
      <right style="thick">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DC2300"/>
      </left>
      <right style="thin">
        <color rgb="FFDC2300"/>
      </right>
      <top style="thin">
        <color rgb="FFDC2300"/>
      </top>
      <bottom style="thin">
        <color rgb="FFDC2300"/>
      </bottom>
      <diagonal/>
    </border>
    <border>
      <left style="thin">
        <color rgb="FFFF0000"/>
      </left>
      <right style="thin">
        <color rgb="FFFF0000"/>
      </right>
      <top style="thin">
        <color rgb="FFFF0000"/>
      </top>
      <bottom style="thin">
        <color rgb="FFFF0000"/>
      </bottom>
      <diagonal/>
    </border>
    <border>
      <left/>
      <right/>
      <top style="thin">
        <color rgb="FF000000"/>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102">
    <xf numFmtId="0" fontId="0" fillId="0" borderId="0"/>
    <xf numFmtId="9" fontId="6" fillId="0" borderId="0" applyFont="0" applyFill="0" applyBorder="0" applyAlignment="0" applyProtection="0"/>
    <xf numFmtId="0" fontId="8" fillId="0" borderId="0"/>
    <xf numFmtId="44" fontId="9" fillId="0" borderId="0" applyFill="0" applyBorder="0" applyAlignment="0" applyProtection="0"/>
    <xf numFmtId="0" fontId="9" fillId="0" borderId="0"/>
    <xf numFmtId="0" fontId="13" fillId="7" borderId="0" applyBorder="0" applyAlignment="0" applyProtection="0"/>
    <xf numFmtId="0" fontId="18" fillId="0" borderId="0" applyNumberFormat="0" applyFill="0" applyBorder="0" applyAlignment="0" applyProtection="0"/>
    <xf numFmtId="44" fontId="9" fillId="0" borderId="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40" fillId="0" borderId="0"/>
    <xf numFmtId="0" fontId="40" fillId="0" borderId="49"/>
    <xf numFmtId="0" fontId="40" fillId="21" borderId="0"/>
    <xf numFmtId="0" fontId="41" fillId="22" borderId="0"/>
    <xf numFmtId="0" fontId="40" fillId="23" borderId="0"/>
    <xf numFmtId="0" fontId="42" fillId="24" borderId="0"/>
    <xf numFmtId="0" fontId="43" fillId="21" borderId="0"/>
    <xf numFmtId="0" fontId="40" fillId="25" borderId="0"/>
    <xf numFmtId="0" fontId="40" fillId="0" borderId="49"/>
    <xf numFmtId="0" fontId="40" fillId="0" borderId="0"/>
    <xf numFmtId="0" fontId="40" fillId="0" borderId="0"/>
    <xf numFmtId="0" fontId="40" fillId="0" borderId="0"/>
    <xf numFmtId="0" fontId="40" fillId="26" borderId="49"/>
    <xf numFmtId="0" fontId="40" fillId="0" borderId="0"/>
    <xf numFmtId="0" fontId="40" fillId="27" borderId="49"/>
    <xf numFmtId="0" fontId="40" fillId="28"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27" borderId="49"/>
    <xf numFmtId="166" fontId="44" fillId="0" borderId="0"/>
    <xf numFmtId="9" fontId="40" fillId="0" borderId="0"/>
    <xf numFmtId="0" fontId="45" fillId="21" borderId="0"/>
    <xf numFmtId="0" fontId="46" fillId="21" borderId="0"/>
    <xf numFmtId="0" fontId="40" fillId="0" borderId="0"/>
    <xf numFmtId="0" fontId="40" fillId="0" borderId="0"/>
    <xf numFmtId="0" fontId="40" fillId="0" borderId="0"/>
    <xf numFmtId="0" fontId="40" fillId="0" borderId="0"/>
    <xf numFmtId="0" fontId="40" fillId="26" borderId="49"/>
    <xf numFmtId="0" fontId="40" fillId="0" borderId="0"/>
    <xf numFmtId="0" fontId="40" fillId="0" borderId="0"/>
    <xf numFmtId="0" fontId="40" fillId="28" borderId="49"/>
    <xf numFmtId="0" fontId="40" fillId="0" borderId="0"/>
    <xf numFmtId="165" fontId="40" fillId="21" borderId="49">
      <protection locked="0"/>
    </xf>
    <xf numFmtId="0" fontId="47" fillId="21" borderId="0"/>
    <xf numFmtId="0" fontId="48" fillId="21" borderId="0"/>
    <xf numFmtId="0" fontId="49" fillId="0" borderId="0">
      <alignment horizontal="center"/>
    </xf>
    <xf numFmtId="0" fontId="49" fillId="0" borderId="0">
      <alignment horizontal="center" textRotation="90"/>
    </xf>
    <xf numFmtId="0" fontId="40" fillId="0" borderId="0"/>
    <xf numFmtId="0" fontId="50" fillId="0" borderId="0"/>
    <xf numFmtId="0" fontId="51" fillId="0" borderId="0"/>
    <xf numFmtId="0" fontId="41" fillId="22" borderId="50"/>
    <xf numFmtId="0" fontId="52" fillId="0" borderId="0"/>
    <xf numFmtId="167" fontId="53" fillId="0" borderId="0"/>
    <xf numFmtId="0" fontId="54" fillId="0" borderId="0"/>
    <xf numFmtId="0" fontId="41" fillId="0" borderId="50"/>
    <xf numFmtId="0" fontId="44" fillId="0" borderId="0"/>
    <xf numFmtId="0" fontId="40" fillId="0" borderId="0"/>
    <xf numFmtId="0" fontId="40" fillId="0" borderId="0"/>
    <xf numFmtId="0" fontId="55"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44" fillId="0" borderId="0"/>
    <xf numFmtId="0" fontId="46" fillId="21" borderId="0"/>
    <xf numFmtId="0" fontId="51" fillId="21" borderId="0"/>
    <xf numFmtId="0" fontId="56" fillId="0" borderId="0"/>
    <xf numFmtId="165" fontId="56" fillId="0" borderId="0"/>
    <xf numFmtId="0" fontId="57" fillId="21" borderId="0"/>
    <xf numFmtId="0" fontId="58" fillId="0" borderId="0"/>
    <xf numFmtId="0" fontId="40" fillId="0" borderId="0"/>
    <xf numFmtId="0" fontId="40" fillId="29" borderId="0"/>
    <xf numFmtId="0" fontId="40" fillId="30" borderId="0"/>
    <xf numFmtId="0" fontId="40" fillId="31" borderId="0"/>
    <xf numFmtId="0" fontId="40" fillId="32" borderId="0"/>
    <xf numFmtId="0" fontId="40" fillId="33" borderId="0"/>
    <xf numFmtId="0" fontId="40" fillId="22" borderId="50"/>
    <xf numFmtId="0" fontId="40" fillId="0" borderId="0"/>
    <xf numFmtId="0" fontId="40" fillId="26" borderId="49">
      <alignment horizontal="center" vertical="center"/>
    </xf>
    <xf numFmtId="0" fontId="59" fillId="25" borderId="51"/>
    <xf numFmtId="0" fontId="59" fillId="25" borderId="52"/>
    <xf numFmtId="0" fontId="41" fillId="22" borderId="53"/>
    <xf numFmtId="0" fontId="40" fillId="0" borderId="0"/>
    <xf numFmtId="0" fontId="40" fillId="0" borderId="0"/>
    <xf numFmtId="0" fontId="40" fillId="0" borderId="0"/>
    <xf numFmtId="44" fontId="6" fillId="0" borderId="0" applyFont="0" applyFill="0" applyBorder="0" applyAlignment="0" applyProtection="0"/>
  </cellStyleXfs>
  <cellXfs count="609">
    <xf numFmtId="0" fontId="0" fillId="0" borderId="0" xfId="0"/>
    <xf numFmtId="0" fontId="0" fillId="0" borderId="0" xfId="0" applyAlignment="1">
      <alignment vertical="center"/>
    </xf>
    <xf numFmtId="0" fontId="11" fillId="0" borderId="0" xfId="0" applyFont="1" applyAlignment="1">
      <alignment horizontal="center" vertical="center" textRotation="90" wrapText="1"/>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horizontal="right" vertical="center"/>
    </xf>
    <xf numFmtId="0" fontId="7" fillId="0" borderId="1" xfId="0" applyFont="1" applyBorder="1" applyAlignment="1">
      <alignment horizontal="left" vertical="center" wrapText="1"/>
    </xf>
    <xf numFmtId="0" fontId="7" fillId="0" borderId="0" xfId="0" applyFont="1" applyAlignment="1">
      <alignment vertical="center" wrapText="1"/>
    </xf>
    <xf numFmtId="0" fontId="7" fillId="12" borderId="1" xfId="0" applyFont="1" applyFill="1" applyBorder="1" applyAlignment="1">
      <alignment vertical="center" wrapText="1"/>
    </xf>
    <xf numFmtId="0" fontId="0" fillId="12" borderId="1" xfId="0" applyFill="1" applyBorder="1" applyAlignment="1">
      <alignment vertical="center" wrapText="1"/>
    </xf>
    <xf numFmtId="0" fontId="7" fillId="0" borderId="1" xfId="0" applyFont="1" applyBorder="1" applyAlignment="1">
      <alignment vertical="center" wrapText="1"/>
    </xf>
    <xf numFmtId="0" fontId="15" fillId="10" borderId="1" xfId="0" applyFont="1" applyFill="1" applyBorder="1" applyAlignment="1">
      <alignment horizontal="center" vertical="center" wrapText="1"/>
    </xf>
    <xf numFmtId="0" fontId="11" fillId="14" borderId="1" xfId="0" applyFont="1" applyFill="1" applyBorder="1" applyAlignment="1">
      <alignment horizontal="center" vertical="center" textRotation="90" wrapText="1"/>
    </xf>
    <xf numFmtId="164" fontId="11" fillId="14" borderId="1" xfId="0" applyNumberFormat="1" applyFont="1" applyFill="1" applyBorder="1" applyAlignment="1">
      <alignment horizontal="center" vertical="center" textRotation="90" wrapText="1"/>
    </xf>
    <xf numFmtId="0" fontId="15" fillId="14" borderId="1" xfId="0" applyFont="1" applyFill="1" applyBorder="1" applyAlignment="1">
      <alignment horizontal="center" vertical="center" textRotation="90" wrapText="1"/>
    </xf>
    <xf numFmtId="0" fontId="15" fillId="15" borderId="1" xfId="0" applyFont="1" applyFill="1" applyBorder="1" applyAlignment="1">
      <alignment horizontal="center" vertical="center" textRotation="90" wrapText="1"/>
    </xf>
    <xf numFmtId="14" fontId="15" fillId="15" borderId="1" xfId="0" applyNumberFormat="1" applyFont="1" applyFill="1" applyBorder="1" applyAlignment="1">
      <alignment horizontal="center" vertical="center" textRotation="90" wrapText="1"/>
    </xf>
    <xf numFmtId="49" fontId="15" fillId="15" borderId="1" xfId="0" applyNumberFormat="1" applyFont="1" applyFill="1" applyBorder="1" applyAlignment="1">
      <alignment horizontal="center" vertical="center" textRotation="90" wrapText="1"/>
    </xf>
    <xf numFmtId="0" fontId="7" fillId="8" borderId="1" xfId="0" applyFont="1" applyFill="1" applyBorder="1" applyAlignment="1">
      <alignment horizontal="left" vertical="center" wrapText="1"/>
    </xf>
    <xf numFmtId="0" fontId="7" fillId="0" borderId="0" xfId="0" applyFont="1"/>
    <xf numFmtId="0" fontId="7" fillId="8" borderId="0" xfId="0" applyFont="1" applyFill="1" applyAlignment="1">
      <alignment horizontal="left" vertical="center" wrapText="1"/>
    </xf>
    <xf numFmtId="0" fontId="7" fillId="8" borderId="1" xfId="6" applyFont="1" applyFill="1" applyBorder="1" applyAlignment="1">
      <alignment horizontal="left" vertical="center" wrapText="1"/>
    </xf>
    <xf numFmtId="0" fontId="7" fillId="0" borderId="1" xfId="6" applyFont="1" applyFill="1" applyBorder="1" applyAlignment="1">
      <alignment horizontal="left" vertical="center" wrapText="1"/>
    </xf>
    <xf numFmtId="0" fontId="7" fillId="0" borderId="1" xfId="6" applyFont="1" applyBorder="1" applyAlignment="1">
      <alignment vertical="center"/>
    </xf>
    <xf numFmtId="0" fontId="7" fillId="0" borderId="2" xfId="0" applyFont="1" applyBorder="1" applyAlignment="1">
      <alignment horizontal="left" vertical="center" wrapText="1"/>
    </xf>
    <xf numFmtId="0" fontId="7" fillId="8" borderId="2" xfId="0" applyFont="1" applyFill="1" applyBorder="1" applyAlignment="1">
      <alignment horizontal="left" vertical="center" wrapText="1"/>
    </xf>
    <xf numFmtId="0" fontId="16" fillId="0" borderId="2" xfId="0" applyFont="1" applyBorder="1" applyAlignment="1">
      <alignment horizontal="left" vertical="center" wrapText="1"/>
    </xf>
    <xf numFmtId="0" fontId="7" fillId="0" borderId="1" xfId="0" applyFont="1" applyBorder="1" applyAlignment="1">
      <alignment horizontal="justify" vertical="center" wrapText="1"/>
    </xf>
    <xf numFmtId="0" fontId="5" fillId="5" borderId="11" xfId="0" applyFont="1" applyFill="1" applyBorder="1" applyAlignment="1">
      <alignment horizontal="center" vertical="center"/>
    </xf>
    <xf numFmtId="0" fontId="0" fillId="16" borderId="11" xfId="0" applyFill="1" applyBorder="1" applyAlignment="1">
      <alignment horizontal="center" vertical="center" wrapText="1"/>
    </xf>
    <xf numFmtId="0" fontId="0" fillId="16" borderId="5" xfId="0" applyFill="1" applyBorder="1" applyAlignment="1">
      <alignment horizontal="center" vertical="center" wrapText="1"/>
    </xf>
    <xf numFmtId="0" fontId="0" fillId="16" borderId="1" xfId="0" applyFill="1" applyBorder="1" applyAlignment="1">
      <alignment horizontal="center" vertical="center" wrapText="1"/>
    </xf>
    <xf numFmtId="0" fontId="7" fillId="8" borderId="1" xfId="0"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xf>
    <xf numFmtId="0" fontId="4" fillId="0" borderId="0" xfId="0" applyFont="1" applyAlignment="1">
      <alignment vertical="center"/>
    </xf>
    <xf numFmtId="0" fontId="0" fillId="0" borderId="0" xfId="0" applyAlignment="1">
      <alignment wrapText="1"/>
    </xf>
    <xf numFmtId="0" fontId="0" fillId="11" borderId="1" xfId="0" applyFill="1" applyBorder="1" applyAlignment="1">
      <alignment horizontal="center" vertical="center" wrapText="1"/>
    </xf>
    <xf numFmtId="49" fontId="15" fillId="17" borderId="1" xfId="0" applyNumberFormat="1" applyFont="1" applyFill="1" applyBorder="1" applyAlignment="1">
      <alignment horizontal="center" vertical="center" textRotation="90" wrapText="1"/>
    </xf>
    <xf numFmtId="0" fontId="11" fillId="10" borderId="1" xfId="0" applyFont="1" applyFill="1" applyBorder="1" applyAlignment="1">
      <alignment horizontal="center" vertical="center" wrapText="1"/>
    </xf>
    <xf numFmtId="0" fontId="11" fillId="10" borderId="0" xfId="0" applyFont="1" applyFill="1" applyAlignment="1">
      <alignment horizontal="center" vertical="center" wrapText="1"/>
    </xf>
    <xf numFmtId="0" fontId="15" fillId="0" borderId="1" xfId="0" applyFont="1" applyBorder="1" applyAlignment="1">
      <alignment horizontal="center" vertical="center" textRotation="90" wrapText="1"/>
    </xf>
    <xf numFmtId="14" fontId="15" fillId="0" borderId="1" xfId="0" applyNumberFormat="1" applyFont="1" applyBorder="1" applyAlignment="1">
      <alignment horizontal="center" vertical="center" textRotation="90" wrapText="1"/>
    </xf>
    <xf numFmtId="14" fontId="15" fillId="14" borderId="1" xfId="0" applyNumberFormat="1" applyFont="1" applyFill="1" applyBorder="1" applyAlignment="1">
      <alignment horizontal="center" vertical="center" textRotation="90" wrapText="1"/>
    </xf>
    <xf numFmtId="14" fontId="11" fillId="14" borderId="1" xfId="0" applyNumberFormat="1" applyFont="1" applyFill="1" applyBorder="1" applyAlignment="1">
      <alignment horizontal="center" vertical="center" textRotation="90" wrapText="1"/>
    </xf>
    <xf numFmtId="14" fontId="15" fillId="17" borderId="1" xfId="0" applyNumberFormat="1" applyFont="1" applyFill="1" applyBorder="1" applyAlignment="1">
      <alignment horizontal="center" vertical="center" textRotation="90" wrapText="1"/>
    </xf>
    <xf numFmtId="0" fontId="11" fillId="17" borderId="1" xfId="0" applyFont="1" applyFill="1" applyBorder="1" applyAlignment="1">
      <alignment horizontal="center" vertical="center" textRotation="90" wrapText="1"/>
    </xf>
    <xf numFmtId="0" fontId="15" fillId="8" borderId="1" xfId="0" applyFont="1" applyFill="1" applyBorder="1" applyAlignment="1">
      <alignment horizontal="center" vertical="center" textRotation="90" wrapText="1"/>
    </xf>
    <xf numFmtId="14" fontId="15" fillId="8" borderId="1" xfId="0" applyNumberFormat="1" applyFont="1" applyFill="1" applyBorder="1" applyAlignment="1">
      <alignment horizontal="center" vertical="center" textRotation="90" wrapText="1"/>
    </xf>
    <xf numFmtId="164" fontId="15" fillId="13" borderId="1" xfId="0" applyNumberFormat="1" applyFont="1" applyFill="1" applyBorder="1" applyAlignment="1">
      <alignment horizontal="center" vertical="center" textRotation="90" wrapText="1"/>
    </xf>
    <xf numFmtId="164" fontId="11" fillId="13" borderId="1" xfId="0" applyNumberFormat="1" applyFont="1" applyFill="1" applyBorder="1" applyAlignment="1">
      <alignment horizontal="center" vertical="center" textRotation="90" wrapText="1"/>
    </xf>
    <xf numFmtId="14" fontId="11" fillId="6" borderId="1" xfId="0" applyNumberFormat="1" applyFont="1" applyFill="1" applyBorder="1" applyAlignment="1">
      <alignment horizontal="center" vertical="center" textRotation="90" wrapText="1"/>
    </xf>
    <xf numFmtId="164" fontId="15" fillId="6" borderId="1" xfId="0" applyNumberFormat="1" applyFont="1" applyFill="1" applyBorder="1" applyAlignment="1">
      <alignment horizontal="center" vertical="center" textRotation="90" wrapText="1"/>
    </xf>
    <xf numFmtId="164" fontId="11" fillId="6" borderId="1" xfId="0" applyNumberFormat="1" applyFont="1" applyFill="1" applyBorder="1" applyAlignment="1">
      <alignment horizontal="center" vertical="center" textRotation="90" wrapText="1"/>
    </xf>
    <xf numFmtId="0" fontId="11" fillId="6" borderId="1" xfId="0" applyFont="1" applyFill="1" applyBorder="1" applyAlignment="1">
      <alignment horizontal="center" vertical="center" textRotation="90" wrapText="1"/>
    </xf>
    <xf numFmtId="0" fontId="11" fillId="6" borderId="1" xfId="1" applyNumberFormat="1" applyFont="1" applyFill="1" applyBorder="1" applyAlignment="1">
      <alignment horizontal="center" vertical="center" textRotation="90" wrapText="1"/>
    </xf>
    <xf numFmtId="2" fontId="15" fillId="14" borderId="1" xfId="0" applyNumberFormat="1" applyFont="1" applyFill="1" applyBorder="1" applyAlignment="1">
      <alignment horizontal="center" vertical="center" textRotation="90" wrapText="1"/>
    </xf>
    <xf numFmtId="0" fontId="19" fillId="0" borderId="0" xfId="0" applyFont="1" applyAlignment="1">
      <alignment horizontal="center" vertical="center" wrapText="1"/>
    </xf>
    <xf numFmtId="0" fontId="10" fillId="12" borderId="1" xfId="0" applyFont="1" applyFill="1" applyBorder="1" applyAlignment="1">
      <alignment horizontal="left" vertical="center"/>
    </xf>
    <xf numFmtId="0" fontId="4" fillId="12" borderId="1" xfId="0" applyFont="1" applyFill="1" applyBorder="1" applyAlignment="1">
      <alignment vertical="center" wrapText="1"/>
    </xf>
    <xf numFmtId="0" fontId="11" fillId="12" borderId="1" xfId="0" applyFont="1" applyFill="1" applyBorder="1" applyAlignment="1">
      <alignment horizontal="left" vertical="center"/>
    </xf>
    <xf numFmtId="164" fontId="11" fillId="0" borderId="1" xfId="0" applyNumberFormat="1" applyFont="1" applyBorder="1" applyAlignment="1">
      <alignment horizontal="center" vertical="center" textRotation="90" wrapText="1"/>
    </xf>
    <xf numFmtId="0" fontId="11" fillId="0" borderId="0" xfId="0" applyFont="1" applyAlignment="1">
      <alignment horizontal="left" vertical="center"/>
    </xf>
    <xf numFmtId="0" fontId="10" fillId="0" borderId="0" xfId="0" applyFont="1" applyAlignment="1">
      <alignment horizontal="left" vertical="center"/>
    </xf>
    <xf numFmtId="14" fontId="0" fillId="0" borderId="0" xfId="0" applyNumberFormat="1" applyAlignment="1">
      <alignment vertical="center"/>
    </xf>
    <xf numFmtId="0" fontId="0" fillId="0" borderId="1" xfId="0" applyBorder="1"/>
    <xf numFmtId="0" fontId="5" fillId="14" borderId="1" xfId="0" applyFont="1" applyFill="1" applyBorder="1" applyAlignment="1">
      <alignment horizontal="center" vertical="center"/>
    </xf>
    <xf numFmtId="0" fontId="0" fillId="0" borderId="4" xfId="0" applyBorder="1"/>
    <xf numFmtId="0" fontId="0" fillId="11" borderId="1" xfId="0" applyFill="1" applyBorder="1" applyAlignment="1">
      <alignment horizontal="center" vertical="center"/>
    </xf>
    <xf numFmtId="2" fontId="0" fillId="11" borderId="1" xfId="0" applyNumberFormat="1" applyFill="1" applyBorder="1" applyAlignment="1">
      <alignment horizontal="center" vertical="center"/>
    </xf>
    <xf numFmtId="0" fontId="0" fillId="19" borderId="1" xfId="0" applyFill="1" applyBorder="1" applyAlignment="1">
      <alignment horizontal="center" vertical="center" wrapText="1"/>
    </xf>
    <xf numFmtId="0" fontId="23" fillId="12" borderId="14" xfId="0" applyFont="1" applyFill="1" applyBorder="1" applyAlignment="1">
      <alignment horizontal="center" vertical="center" wrapText="1"/>
    </xf>
    <xf numFmtId="0" fontId="24" fillId="19" borderId="1"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0" fillId="0" borderId="11" xfId="0" applyBorder="1" applyAlignment="1">
      <alignment horizontal="left" vertical="center" wrapText="1"/>
    </xf>
    <xf numFmtId="0" fontId="0" fillId="0" borderId="26" xfId="0" applyBorder="1" applyAlignment="1">
      <alignment horizontal="left" vertical="center" wrapText="1"/>
    </xf>
    <xf numFmtId="7" fontId="0" fillId="11" borderId="1" xfId="0" applyNumberFormat="1" applyFill="1" applyBorder="1" applyAlignment="1">
      <alignment horizontal="center" vertical="center"/>
    </xf>
    <xf numFmtId="0" fontId="23" fillId="13" borderId="14" xfId="0" applyFont="1" applyFill="1" applyBorder="1" applyAlignment="1">
      <alignment horizontal="center" vertical="center" wrapText="1"/>
    </xf>
    <xf numFmtId="0" fontId="23" fillId="13" borderId="28"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12" borderId="29" xfId="0" applyFont="1" applyFill="1" applyBorder="1" applyAlignment="1">
      <alignment horizontal="center" vertical="center" wrapText="1"/>
    </xf>
    <xf numFmtId="0" fontId="23" fillId="12" borderId="29" xfId="0" applyFont="1" applyFill="1" applyBorder="1" applyAlignment="1">
      <alignment horizontal="center" vertical="center" wrapText="1"/>
    </xf>
    <xf numFmtId="49" fontId="22" fillId="19" borderId="29" xfId="0" applyNumberFormat="1" applyFont="1" applyFill="1" applyBorder="1" applyAlignment="1">
      <alignment horizontal="center" vertical="center" wrapText="1"/>
    </xf>
    <xf numFmtId="0" fontId="23" fillId="13" borderId="1" xfId="0" applyFont="1" applyFill="1" applyBorder="1" applyAlignment="1">
      <alignment horizontal="center" vertical="center" wrapText="1"/>
    </xf>
    <xf numFmtId="164" fontId="5" fillId="3" borderId="1" xfId="0" applyNumberFormat="1" applyFont="1" applyFill="1" applyBorder="1" applyAlignment="1">
      <alignment vertical="center" wrapText="1"/>
    </xf>
    <xf numFmtId="0" fontId="22" fillId="13" borderId="14"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7" fillId="0" borderId="0" xfId="0" applyFont="1" applyAlignment="1">
      <alignment vertical="center"/>
    </xf>
    <xf numFmtId="0" fontId="27" fillId="0" borderId="0" xfId="0" applyFont="1"/>
    <xf numFmtId="164" fontId="27" fillId="11" borderId="11" xfId="0" applyNumberFormat="1" applyFont="1" applyFill="1" applyBorder="1" applyAlignment="1">
      <alignment vertical="center" wrapText="1"/>
    </xf>
    <xf numFmtId="0" fontId="5" fillId="12" borderId="1" xfId="0" applyFont="1" applyFill="1" applyBorder="1" applyAlignment="1">
      <alignment horizontal="center" vertical="center"/>
    </xf>
    <xf numFmtId="0" fontId="5" fillId="12" borderId="11" xfId="0" applyFont="1" applyFill="1" applyBorder="1" applyAlignment="1">
      <alignment horizontal="center" vertical="center"/>
    </xf>
    <xf numFmtId="0" fontId="5" fillId="11" borderId="1" xfId="0" applyFont="1" applyFill="1" applyBorder="1" applyAlignment="1">
      <alignment horizontal="center" vertical="center" wrapText="1"/>
    </xf>
    <xf numFmtId="0" fontId="5" fillId="0" borderId="0" xfId="0" applyFont="1" applyAlignment="1">
      <alignment vertical="center" wrapText="1"/>
    </xf>
    <xf numFmtId="0" fontId="0" fillId="11" borderId="16" xfId="0" applyFill="1" applyBorder="1" applyAlignment="1">
      <alignment horizontal="center" vertical="center" wrapText="1"/>
    </xf>
    <xf numFmtId="10" fontId="0" fillId="11" borderId="15" xfId="1" applyNumberFormat="1" applyFont="1" applyFill="1" applyBorder="1" applyAlignment="1">
      <alignment horizontal="center" vertical="center"/>
    </xf>
    <xf numFmtId="0" fontId="5" fillId="4" borderId="34" xfId="0" applyFont="1" applyFill="1" applyBorder="1" applyAlignment="1">
      <alignment vertical="center"/>
    </xf>
    <xf numFmtId="7" fontId="5" fillId="4" borderId="35" xfId="0" applyNumberFormat="1" applyFont="1" applyFill="1" applyBorder="1" applyAlignment="1">
      <alignment horizontal="right" vertical="center"/>
    </xf>
    <xf numFmtId="9" fontId="5" fillId="4" borderId="36" xfId="1" applyFont="1" applyFill="1" applyBorder="1" applyAlignment="1">
      <alignment vertical="center"/>
    </xf>
    <xf numFmtId="164" fontId="27" fillId="11" borderId="18" xfId="0" applyNumberFormat="1" applyFont="1" applyFill="1" applyBorder="1" applyAlignment="1">
      <alignment vertical="center" wrapText="1"/>
    </xf>
    <xf numFmtId="0" fontId="0" fillId="11" borderId="37" xfId="0" applyFill="1" applyBorder="1" applyAlignment="1">
      <alignment horizontal="center" vertical="center" wrapText="1"/>
    </xf>
    <xf numFmtId="7" fontId="0" fillId="11" borderId="14" xfId="0" applyNumberFormat="1" applyFill="1" applyBorder="1" applyAlignment="1">
      <alignment horizontal="center" vertical="center"/>
    </xf>
    <xf numFmtId="10" fontId="0" fillId="11" borderId="38" xfId="1" applyNumberFormat="1"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19" xfId="0" applyFont="1" applyFill="1" applyBorder="1" applyAlignment="1">
      <alignment horizontal="center" vertical="center" wrapText="1"/>
    </xf>
    <xf numFmtId="9" fontId="5" fillId="3" borderId="20" xfId="1" applyFont="1" applyFill="1" applyBorder="1" applyAlignment="1">
      <alignment horizontal="center" vertical="center" wrapText="1"/>
    </xf>
    <xf numFmtId="0" fontId="5" fillId="3" borderId="20" xfId="0" applyFont="1" applyFill="1" applyBorder="1" applyAlignment="1">
      <alignment horizontal="center" vertical="center" wrapText="1"/>
    </xf>
    <xf numFmtId="164" fontId="27" fillId="11" borderId="38" xfId="0" applyNumberFormat="1" applyFont="1" applyFill="1" applyBorder="1" applyAlignment="1">
      <alignment vertical="center" wrapText="1"/>
    </xf>
    <xf numFmtId="0" fontId="26" fillId="3" borderId="20" xfId="0" applyFont="1" applyFill="1" applyBorder="1" applyAlignment="1">
      <alignment horizontal="center" vertical="center" wrapText="1"/>
    </xf>
    <xf numFmtId="7" fontId="26" fillId="3" borderId="20" xfId="0" applyNumberFormat="1" applyFont="1" applyFill="1" applyBorder="1" applyAlignment="1">
      <alignment horizontal="right" vertical="center"/>
    </xf>
    <xf numFmtId="7" fontId="0" fillId="11" borderId="14" xfId="0" applyNumberFormat="1" applyFill="1" applyBorder="1" applyAlignment="1">
      <alignment horizontal="center"/>
    </xf>
    <xf numFmtId="7" fontId="5" fillId="4" borderId="35" xfId="0" applyNumberFormat="1" applyFont="1" applyFill="1" applyBorder="1"/>
    <xf numFmtId="164" fontId="27" fillId="11" borderId="14" xfId="0" applyNumberFormat="1" applyFont="1" applyFill="1" applyBorder="1" applyAlignment="1">
      <alignment vertical="center" wrapText="1"/>
    </xf>
    <xf numFmtId="7" fontId="26" fillId="3" borderId="19" xfId="0" applyNumberFormat="1" applyFont="1" applyFill="1" applyBorder="1" applyAlignment="1">
      <alignment horizontal="right" vertical="center"/>
    </xf>
    <xf numFmtId="164" fontId="27" fillId="11" borderId="26" xfId="0" applyNumberFormat="1" applyFont="1" applyFill="1" applyBorder="1" applyAlignment="1">
      <alignment vertical="center" wrapText="1"/>
    </xf>
    <xf numFmtId="164" fontId="27" fillId="0" borderId="40" xfId="0" applyNumberFormat="1" applyFont="1" applyBorder="1"/>
    <xf numFmtId="7" fontId="20" fillId="18" borderId="19" xfId="0" applyNumberFormat="1" applyFont="1" applyFill="1" applyBorder="1" applyAlignment="1">
      <alignment horizontal="right" vertical="center"/>
    </xf>
    <xf numFmtId="0" fontId="0" fillId="3" borderId="20" xfId="0" applyFill="1" applyBorder="1"/>
    <xf numFmtId="0" fontId="26" fillId="3" borderId="19" xfId="0" applyFont="1" applyFill="1" applyBorder="1" applyAlignment="1">
      <alignment horizontal="center" vertical="center" wrapText="1"/>
    </xf>
    <xf numFmtId="10" fontId="0" fillId="11" borderId="37" xfId="1" applyNumberFormat="1" applyFont="1" applyFill="1" applyBorder="1" applyAlignment="1">
      <alignment horizontal="center" vertical="center"/>
    </xf>
    <xf numFmtId="164" fontId="0" fillId="11" borderId="14" xfId="0" applyNumberFormat="1" applyFill="1" applyBorder="1" applyAlignment="1">
      <alignment horizontal="center"/>
    </xf>
    <xf numFmtId="10" fontId="0" fillId="11" borderId="14" xfId="1" applyNumberFormat="1"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21" xfId="0" applyBorder="1" applyAlignment="1">
      <alignment vertical="center"/>
    </xf>
    <xf numFmtId="0" fontId="0" fillId="0" borderId="8" xfId="0" applyBorder="1" applyAlignment="1">
      <alignment vertical="center"/>
    </xf>
    <xf numFmtId="0" fontId="0" fillId="0" borderId="22" xfId="0" applyBorder="1" applyAlignment="1">
      <alignment vertical="center"/>
    </xf>
    <xf numFmtId="0" fontId="18" fillId="0" borderId="0" xfId="6" quotePrefix="1" applyBorder="1" applyAlignment="1">
      <alignment vertical="center"/>
    </xf>
    <xf numFmtId="0" fontId="0" fillId="0" borderId="23" xfId="0" applyBorder="1" applyAlignment="1">
      <alignment vertical="center"/>
    </xf>
    <xf numFmtId="0" fontId="28" fillId="0" borderId="4" xfId="0" applyFont="1" applyBorder="1" applyAlignment="1">
      <alignment vertical="center"/>
    </xf>
    <xf numFmtId="0" fontId="0" fillId="0" borderId="4" xfId="0" applyBorder="1" applyAlignment="1">
      <alignment vertical="center"/>
    </xf>
    <xf numFmtId="0" fontId="0" fillId="0" borderId="24" xfId="0" applyBorder="1" applyAlignment="1">
      <alignment vertical="center"/>
    </xf>
    <xf numFmtId="0" fontId="18" fillId="0" borderId="0" xfId="6" quotePrefix="1"/>
    <xf numFmtId="7" fontId="0" fillId="11" borderId="38" xfId="0" applyNumberFormat="1" applyFill="1" applyBorder="1" applyAlignment="1">
      <alignment horizontal="center" vertical="center"/>
    </xf>
    <xf numFmtId="7" fontId="0" fillId="11" borderId="15" xfId="0" applyNumberFormat="1" applyFill="1" applyBorder="1" applyAlignment="1">
      <alignment horizontal="center" vertical="center"/>
    </xf>
    <xf numFmtId="7" fontId="5" fillId="4" borderId="35" xfId="0" applyNumberFormat="1" applyFont="1" applyFill="1" applyBorder="1" applyAlignment="1">
      <alignment vertical="center"/>
    </xf>
    <xf numFmtId="7" fontId="5" fillId="4" borderId="36" xfId="0" applyNumberFormat="1" applyFont="1" applyFill="1" applyBorder="1" applyAlignment="1">
      <alignment vertical="center"/>
    </xf>
    <xf numFmtId="7" fontId="0" fillId="11" borderId="5" xfId="0" applyNumberFormat="1" applyFill="1" applyBorder="1" applyAlignment="1">
      <alignment horizontal="center"/>
    </xf>
    <xf numFmtId="7" fontId="0" fillId="11" borderId="1" xfId="0" applyNumberFormat="1" applyFill="1" applyBorder="1" applyAlignment="1">
      <alignment horizontal="center"/>
    </xf>
    <xf numFmtId="0" fontId="0" fillId="0" borderId="15" xfId="0" applyBorder="1" applyAlignment="1">
      <alignment horizontal="center" vertical="center" wrapText="1"/>
    </xf>
    <xf numFmtId="0" fontId="0" fillId="4" borderId="36" xfId="0" applyFill="1" applyBorder="1" applyAlignment="1">
      <alignment horizontal="center" vertical="center" wrapText="1"/>
    </xf>
    <xf numFmtId="0" fontId="0" fillId="0" borderId="38" xfId="0" applyBorder="1" applyAlignment="1">
      <alignment horizontal="center" vertical="center" wrapText="1"/>
    </xf>
    <xf numFmtId="0" fontId="0" fillId="0" borderId="0" xfId="0" quotePrefix="1"/>
    <xf numFmtId="0" fontId="30" fillId="0" borderId="8" xfId="0" applyFont="1" applyBorder="1" applyAlignment="1">
      <alignment horizontal="center" vertical="center"/>
    </xf>
    <xf numFmtId="0" fontId="30" fillId="0" borderId="0" xfId="0" applyFont="1" applyAlignment="1">
      <alignment horizontal="center" vertical="center"/>
    </xf>
    <xf numFmtId="0" fontId="30" fillId="0" borderId="22" xfId="0" applyFont="1" applyBorder="1" applyAlignment="1">
      <alignment horizontal="center" vertical="center"/>
    </xf>
    <xf numFmtId="164" fontId="24" fillId="19" borderId="1" xfId="0" applyNumberFormat="1" applyFont="1" applyFill="1" applyBorder="1" applyAlignment="1">
      <alignment horizontal="center" vertical="center" wrapText="1"/>
    </xf>
    <xf numFmtId="164" fontId="0" fillId="11" borderId="1" xfId="0" applyNumberFormat="1" applyFill="1" applyBorder="1" applyAlignment="1">
      <alignment horizontal="center" vertical="center" wrapText="1"/>
    </xf>
    <xf numFmtId="2" fontId="5" fillId="19" borderId="29" xfId="0" applyNumberFormat="1" applyFont="1" applyFill="1" applyBorder="1" applyAlignment="1">
      <alignment horizontal="center" vertical="center" wrapText="1"/>
    </xf>
    <xf numFmtId="0" fontId="22" fillId="9" borderId="1"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26" xfId="0" applyFont="1" applyFill="1" applyBorder="1" applyAlignment="1">
      <alignment horizontal="center" vertical="center" wrapText="1"/>
    </xf>
    <xf numFmtId="9" fontId="5" fillId="3" borderId="40" xfId="1"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0" fillId="11" borderId="56" xfId="0" applyFill="1" applyBorder="1" applyAlignment="1">
      <alignment horizontal="center" vertical="center" wrapText="1"/>
    </xf>
    <xf numFmtId="0" fontId="5" fillId="4" borderId="41" xfId="0" applyFont="1" applyFill="1" applyBorder="1" applyAlignment="1">
      <alignment vertical="center"/>
    </xf>
    <xf numFmtId="0" fontId="5" fillId="4" borderId="55" xfId="0" applyFont="1" applyFill="1" applyBorder="1" applyAlignment="1">
      <alignment vertical="center"/>
    </xf>
    <xf numFmtId="0" fontId="5" fillId="3" borderId="6" xfId="0" applyFont="1" applyFill="1" applyBorder="1" applyAlignment="1">
      <alignment horizontal="center" vertical="center" wrapText="1"/>
    </xf>
    <xf numFmtId="0" fontId="5" fillId="3" borderId="58" xfId="0" applyFont="1" applyFill="1" applyBorder="1" applyAlignment="1">
      <alignment horizontal="center" vertical="center" wrapText="1"/>
    </xf>
    <xf numFmtId="9" fontId="5" fillId="3" borderId="59" xfId="1" applyFont="1" applyFill="1" applyBorder="1" applyAlignment="1">
      <alignment horizontal="center" vertical="center" wrapText="1"/>
    </xf>
    <xf numFmtId="10" fontId="0" fillId="11" borderId="61" xfId="1" applyNumberFormat="1" applyFont="1" applyFill="1" applyBorder="1" applyAlignment="1">
      <alignment horizontal="center" vertical="center"/>
    </xf>
    <xf numFmtId="0" fontId="3" fillId="20" borderId="0" xfId="0" applyFont="1" applyFill="1" applyAlignment="1">
      <alignment vertical="center"/>
    </xf>
    <xf numFmtId="0" fontId="64" fillId="20" borderId="0" xfId="6" quotePrefix="1" applyFont="1" applyFill="1" applyBorder="1" applyAlignment="1">
      <alignment vertical="center"/>
    </xf>
    <xf numFmtId="0" fontId="3" fillId="0" borderId="0" xfId="0" applyFont="1" applyAlignment="1">
      <alignment vertical="center"/>
    </xf>
    <xf numFmtId="2" fontId="12" fillId="9" borderId="1" xfId="0" applyNumberFormat="1" applyFont="1" applyFill="1" applyBorder="1" applyAlignment="1" applyProtection="1">
      <alignment horizontal="center" vertical="center" wrapText="1"/>
      <protection locked="0"/>
    </xf>
    <xf numFmtId="0" fontId="65" fillId="12" borderId="1" xfId="0" applyFont="1" applyFill="1" applyBorder="1" applyAlignment="1">
      <alignment horizontal="center" vertical="center" wrapText="1"/>
    </xf>
    <xf numFmtId="0" fontId="65" fillId="12" borderId="2" xfId="0" applyFont="1" applyFill="1" applyBorder="1" applyAlignment="1">
      <alignment horizontal="center" vertical="center" wrapText="1"/>
    </xf>
    <xf numFmtId="0" fontId="65" fillId="12" borderId="16" xfId="0" applyFont="1" applyFill="1" applyBorder="1" applyAlignment="1">
      <alignment horizontal="center" vertical="center" wrapText="1"/>
    </xf>
    <xf numFmtId="0" fontId="65" fillId="12" borderId="15" xfId="0" applyFont="1" applyFill="1" applyBorder="1" applyAlignment="1">
      <alignment horizontal="center" vertical="center" wrapText="1"/>
    </xf>
    <xf numFmtId="0" fontId="7" fillId="0" borderId="0" xfId="0" applyFont="1" applyAlignment="1">
      <alignment wrapText="1"/>
    </xf>
    <xf numFmtId="0" fontId="7" fillId="0" borderId="1" xfId="0" applyFont="1" applyBorder="1" applyAlignment="1">
      <alignment wrapText="1"/>
    </xf>
    <xf numFmtId="164" fontId="65" fillId="0" borderId="1" xfId="0" applyNumberFormat="1" applyFont="1" applyBorder="1" applyAlignment="1">
      <alignment horizontal="center" vertical="center" wrapText="1"/>
    </xf>
    <xf numFmtId="0" fontId="65" fillId="0" borderId="1" xfId="0" applyFont="1" applyBorder="1" applyAlignment="1">
      <alignment horizontal="center" vertical="center" wrapText="1"/>
    </xf>
    <xf numFmtId="0" fontId="65" fillId="12" borderId="34" xfId="0" applyFont="1" applyFill="1" applyBorder="1" applyAlignment="1">
      <alignment horizontal="center" vertical="center" wrapText="1"/>
    </xf>
    <xf numFmtId="164" fontId="7" fillId="0" borderId="15" xfId="0" applyNumberFormat="1" applyFont="1" applyBorder="1" applyAlignment="1">
      <alignment wrapText="1"/>
    </xf>
    <xf numFmtId="0" fontId="7" fillId="0" borderId="35" xfId="0" applyFont="1" applyBorder="1" applyAlignment="1">
      <alignment wrapText="1"/>
    </xf>
    <xf numFmtId="164" fontId="65" fillId="0" borderId="35" xfId="0" applyNumberFormat="1" applyFont="1" applyBorder="1" applyAlignment="1">
      <alignment horizontal="center" vertical="center" wrapText="1"/>
    </xf>
    <xf numFmtId="0" fontId="65" fillId="0" borderId="35" xfId="0" applyFont="1" applyBorder="1" applyAlignment="1">
      <alignment horizontal="center" vertical="center" wrapText="1"/>
    </xf>
    <xf numFmtId="164" fontId="7" fillId="0" borderId="36" xfId="0" applyNumberFormat="1" applyFont="1" applyBorder="1" applyAlignment="1">
      <alignment wrapText="1"/>
    </xf>
    <xf numFmtId="0" fontId="66" fillId="0" borderId="0" xfId="0" applyFont="1" applyAlignment="1">
      <alignment horizontal="center" vertical="center" wrapText="1"/>
    </xf>
    <xf numFmtId="0" fontId="65" fillId="0" borderId="0" xfId="0" applyFont="1" applyAlignment="1">
      <alignment horizontal="center" vertical="center" wrapText="1"/>
    </xf>
    <xf numFmtId="0" fontId="65" fillId="0" borderId="25" xfId="0" applyFont="1" applyBorder="1" applyAlignment="1">
      <alignment horizontal="center" vertical="center" wrapText="1"/>
    </xf>
    <xf numFmtId="164" fontId="65" fillId="0" borderId="25" xfId="0" applyNumberFormat="1" applyFont="1" applyBorder="1" applyAlignment="1">
      <alignment horizontal="center" vertical="center" wrapText="1"/>
    </xf>
    <xf numFmtId="164" fontId="65" fillId="0" borderId="0" xfId="0" applyNumberFormat="1" applyFont="1" applyAlignment="1">
      <alignment horizontal="center" vertical="center" wrapText="1"/>
    </xf>
    <xf numFmtId="0" fontId="7" fillId="19" borderId="1" xfId="0" applyFont="1" applyFill="1" applyBorder="1" applyAlignment="1">
      <alignment horizontal="center" vertical="center" wrapText="1"/>
    </xf>
    <xf numFmtId="0" fontId="65" fillId="19" borderId="1" xfId="0" applyFont="1" applyFill="1" applyBorder="1" applyAlignment="1">
      <alignment horizontal="center" vertical="center" wrapText="1"/>
    </xf>
    <xf numFmtId="164" fontId="65" fillId="3" borderId="1" xfId="0" applyNumberFormat="1" applyFont="1" applyFill="1" applyBorder="1" applyAlignment="1">
      <alignment vertical="center" wrapText="1"/>
    </xf>
    <xf numFmtId="164" fontId="65" fillId="3" borderId="29" xfId="0" applyNumberFormat="1" applyFont="1" applyFill="1" applyBorder="1" applyAlignment="1">
      <alignment vertical="center" wrapText="1"/>
    </xf>
    <xf numFmtId="7" fontId="0" fillId="11" borderId="58" xfId="0" applyNumberFormat="1" applyFill="1" applyBorder="1" applyAlignment="1">
      <alignment horizontal="center" vertical="center"/>
    </xf>
    <xf numFmtId="7" fontId="0" fillId="11" borderId="5" xfId="0" applyNumberFormat="1" applyFill="1" applyBorder="1" applyAlignment="1">
      <alignment horizontal="center" vertical="center"/>
    </xf>
    <xf numFmtId="7" fontId="5" fillId="4" borderId="63" xfId="0" applyNumberFormat="1" applyFont="1" applyFill="1" applyBorder="1" applyAlignment="1">
      <alignment vertical="center"/>
    </xf>
    <xf numFmtId="0" fontId="67" fillId="35" borderId="1" xfId="0" applyFont="1" applyFill="1" applyBorder="1" applyAlignment="1">
      <alignment horizontal="center" vertical="center"/>
    </xf>
    <xf numFmtId="7" fontId="5" fillId="4" borderId="63" xfId="0" applyNumberFormat="1" applyFont="1" applyFill="1" applyBorder="1"/>
    <xf numFmtId="0" fontId="20" fillId="9" borderId="0" xfId="0" applyFont="1" applyFill="1" applyAlignment="1">
      <alignment horizontal="center" vertical="center"/>
    </xf>
    <xf numFmtId="7" fontId="20" fillId="18" borderId="0" xfId="0" applyNumberFormat="1" applyFont="1" applyFill="1" applyAlignment="1">
      <alignment horizontal="right" vertical="center"/>
    </xf>
    <xf numFmtId="0" fontId="0" fillId="3" borderId="0" xfId="0" applyFill="1"/>
    <xf numFmtId="7" fontId="68" fillId="18" borderId="61" xfId="0" applyNumberFormat="1" applyFont="1" applyFill="1" applyBorder="1" applyAlignment="1">
      <alignment horizontal="center" vertical="center" wrapText="1"/>
    </xf>
    <xf numFmtId="0" fontId="0" fillId="4" borderId="41" xfId="0" applyFill="1" applyBorder="1"/>
    <xf numFmtId="0" fontId="0" fillId="4" borderId="42" xfId="0" applyFill="1" applyBorder="1"/>
    <xf numFmtId="7" fontId="5" fillId="4" borderId="42" xfId="0" applyNumberFormat="1" applyFont="1" applyFill="1" applyBorder="1"/>
    <xf numFmtId="7" fontId="68" fillId="12" borderId="15" xfId="0" applyNumberFormat="1" applyFont="1" applyFill="1" applyBorder="1" applyAlignment="1">
      <alignment horizontal="center" vertical="center" wrapText="1"/>
    </xf>
    <xf numFmtId="7" fontId="68" fillId="12" borderId="36" xfId="0" applyNumberFormat="1" applyFont="1" applyFill="1" applyBorder="1" applyAlignment="1">
      <alignment horizontal="center" vertical="center" wrapText="1"/>
    </xf>
    <xf numFmtId="0" fontId="22" fillId="13" borderId="33" xfId="0" applyFont="1" applyFill="1" applyBorder="1" applyAlignment="1">
      <alignment horizontal="center" vertical="center" wrapText="1"/>
    </xf>
    <xf numFmtId="0" fontId="69" fillId="12" borderId="1" xfId="0" applyFont="1" applyFill="1" applyBorder="1" applyAlignment="1">
      <alignment horizontal="center" vertical="center" wrapText="1"/>
    </xf>
    <xf numFmtId="0" fontId="23" fillId="13" borderId="31" xfId="0" applyFont="1" applyFill="1" applyBorder="1" applyAlignment="1">
      <alignment horizontal="center" vertical="center" wrapText="1"/>
    </xf>
    <xf numFmtId="10" fontId="0" fillId="19" borderId="1" xfId="0" applyNumberFormat="1" applyFill="1" applyBorder="1" applyAlignment="1">
      <alignment horizontal="center" vertical="center" wrapText="1"/>
    </xf>
    <xf numFmtId="2" fontId="24" fillId="19" borderId="1" xfId="0" applyNumberFormat="1" applyFont="1" applyFill="1" applyBorder="1" applyAlignment="1">
      <alignment horizontal="center" vertical="center" wrapText="1"/>
    </xf>
    <xf numFmtId="0" fontId="0" fillId="19" borderId="29" xfId="0" applyFill="1" applyBorder="1" applyAlignment="1">
      <alignment horizontal="center" vertical="center" wrapText="1"/>
    </xf>
    <xf numFmtId="0" fontId="24" fillId="19" borderId="32" xfId="0" applyFont="1" applyFill="1" applyBorder="1" applyAlignment="1">
      <alignment horizontal="center" vertical="center" wrapText="1"/>
    </xf>
    <xf numFmtId="2" fontId="0" fillId="9" borderId="1" xfId="0" applyNumberFormat="1" applyFill="1" applyBorder="1" applyAlignment="1" applyProtection="1">
      <alignment horizontal="center" vertical="center" wrapText="1"/>
      <protection locked="0"/>
    </xf>
    <xf numFmtId="0" fontId="0" fillId="3" borderId="29" xfId="0" applyFill="1" applyBorder="1" applyAlignment="1">
      <alignment vertical="center" wrapText="1"/>
    </xf>
    <xf numFmtId="0" fontId="22" fillId="19" borderId="1" xfId="0" applyFont="1" applyFill="1" applyBorder="1" applyAlignment="1">
      <alignment horizontal="center" vertical="center"/>
    </xf>
    <xf numFmtId="10" fontId="24" fillId="19" borderId="1" xfId="0" applyNumberFormat="1" applyFont="1" applyFill="1" applyBorder="1" applyAlignment="1">
      <alignment horizontal="center" vertical="center" wrapText="1"/>
    </xf>
    <xf numFmtId="164" fontId="24" fillId="19" borderId="1" xfId="0" applyNumberFormat="1" applyFont="1" applyFill="1" applyBorder="1" applyAlignment="1">
      <alignment horizontal="center" vertical="center"/>
    </xf>
    <xf numFmtId="2" fontId="24" fillId="19" borderId="1" xfId="0" applyNumberFormat="1" applyFont="1" applyFill="1" applyBorder="1" applyAlignment="1">
      <alignment horizontal="center" vertical="center"/>
    </xf>
    <xf numFmtId="0" fontId="7" fillId="19" borderId="3" xfId="0" applyFont="1" applyFill="1" applyBorder="1" applyAlignment="1">
      <alignment horizontal="center" vertical="center" wrapText="1"/>
    </xf>
    <xf numFmtId="2" fontId="7" fillId="19" borderId="1" xfId="0" applyNumberFormat="1" applyFont="1" applyFill="1" applyBorder="1" applyAlignment="1">
      <alignment horizontal="center" vertical="center" wrapText="1"/>
    </xf>
    <xf numFmtId="2" fontId="7" fillId="19" borderId="1" xfId="0" applyNumberFormat="1" applyFont="1" applyFill="1" applyBorder="1" applyAlignment="1">
      <alignment horizontal="center" vertical="center"/>
    </xf>
    <xf numFmtId="164" fontId="0" fillId="11" borderId="1" xfId="0" applyNumberFormat="1" applyFill="1" applyBorder="1" applyAlignment="1">
      <alignment horizontal="center" vertical="center"/>
    </xf>
    <xf numFmtId="164" fontId="5" fillId="3" borderId="1" xfId="0" applyNumberFormat="1" applyFont="1" applyFill="1" applyBorder="1" applyAlignment="1">
      <alignment vertical="center"/>
    </xf>
    <xf numFmtId="44" fontId="5" fillId="3" borderId="29" xfId="0" applyNumberFormat="1" applyFont="1" applyFill="1" applyBorder="1" applyAlignment="1">
      <alignment vertical="center"/>
    </xf>
    <xf numFmtId="0" fontId="72" fillId="19" borderId="1" xfId="0" applyFont="1" applyFill="1" applyBorder="1" applyAlignment="1">
      <alignment horizontal="center" vertical="center" wrapText="1"/>
    </xf>
    <xf numFmtId="9" fontId="72" fillId="19" borderId="1" xfId="1" applyFont="1" applyFill="1" applyBorder="1" applyAlignment="1">
      <alignment horizontal="center" vertical="center" wrapText="1"/>
    </xf>
    <xf numFmtId="2" fontId="72" fillId="19" borderId="1" xfId="0" applyNumberFormat="1" applyFont="1" applyFill="1" applyBorder="1" applyAlignment="1">
      <alignment horizontal="center" vertical="center" wrapText="1"/>
    </xf>
    <xf numFmtId="0" fontId="34" fillId="19" borderId="29" xfId="0" applyFont="1" applyFill="1" applyBorder="1" applyAlignment="1">
      <alignment horizontal="center" vertical="center" wrapText="1"/>
    </xf>
    <xf numFmtId="0" fontId="0" fillId="19" borderId="1" xfId="0" applyFill="1" applyBorder="1" applyAlignment="1">
      <alignment vertical="center" wrapText="1"/>
    </xf>
    <xf numFmtId="49" fontId="5" fillId="0" borderId="1" xfId="0" applyNumberFormat="1" applyFont="1" applyBorder="1" applyAlignment="1">
      <alignment horizontal="center" vertical="center" wrapText="1"/>
    </xf>
    <xf numFmtId="0" fontId="5" fillId="3" borderId="64" xfId="0" applyFont="1" applyFill="1" applyBorder="1" applyAlignment="1">
      <alignment horizontal="center" vertical="center" wrapText="1"/>
    </xf>
    <xf numFmtId="9" fontId="5" fillId="3" borderId="48" xfId="1" applyFont="1" applyFill="1" applyBorder="1" applyAlignment="1">
      <alignment horizontal="center" vertical="center" wrapText="1"/>
    </xf>
    <xf numFmtId="0" fontId="5" fillId="3" borderId="54" xfId="0" applyFont="1" applyFill="1" applyBorder="1" applyAlignment="1">
      <alignment horizontal="center" vertical="center" wrapText="1"/>
    </xf>
    <xf numFmtId="0" fontId="60" fillId="3" borderId="1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0" fillId="3" borderId="14" xfId="0" quotePrefix="1" applyFont="1" applyFill="1" applyBorder="1" applyAlignment="1">
      <alignment horizontal="center" vertical="center" wrapText="1"/>
    </xf>
    <xf numFmtId="164" fontId="12" fillId="11" borderId="1" xfId="0" applyNumberFormat="1" applyFont="1" applyFill="1" applyBorder="1" applyAlignment="1">
      <alignment horizontal="center" vertical="center" wrapText="1"/>
    </xf>
    <xf numFmtId="2" fontId="7" fillId="11" borderId="1" xfId="0" applyNumberFormat="1" applyFont="1" applyFill="1" applyBorder="1" applyAlignment="1">
      <alignment horizontal="center" vertical="center" wrapText="1"/>
    </xf>
    <xf numFmtId="14" fontId="24" fillId="19" borderId="1" xfId="0" applyNumberFormat="1" applyFont="1" applyFill="1" applyBorder="1" applyAlignment="1">
      <alignment horizontal="center" vertical="center" wrapText="1"/>
    </xf>
    <xf numFmtId="168" fontId="24" fillId="19" borderId="1" xfId="0" applyNumberFormat="1" applyFont="1" applyFill="1" applyBorder="1" applyAlignment="1">
      <alignment horizontal="center" vertical="center" wrapText="1"/>
    </xf>
    <xf numFmtId="44" fontId="24" fillId="19" borderId="1" xfId="0" applyNumberFormat="1" applyFont="1" applyFill="1" applyBorder="1" applyAlignment="1">
      <alignment horizontal="center" vertical="center" wrapText="1"/>
    </xf>
    <xf numFmtId="0" fontId="60" fillId="3" borderId="14" xfId="0" applyFont="1" applyFill="1" applyBorder="1" applyAlignment="1">
      <alignment horizontal="left" vertical="center" wrapText="1"/>
    </xf>
    <xf numFmtId="10" fontId="0" fillId="8" borderId="37" xfId="1" applyNumberFormat="1" applyFont="1" applyFill="1" applyBorder="1" applyAlignment="1">
      <alignment horizontal="center" vertical="center"/>
    </xf>
    <xf numFmtId="0" fontId="5" fillId="3" borderId="65"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0" fillId="11" borderId="14" xfId="0"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15" xfId="1" applyFont="1" applyFill="1" applyBorder="1" applyAlignment="1">
      <alignment horizontal="center" vertical="center" wrapText="1"/>
    </xf>
    <xf numFmtId="0" fontId="60" fillId="3" borderId="1" xfId="0" applyFont="1" applyFill="1" applyBorder="1" applyAlignment="1">
      <alignment horizontal="left" vertical="center" wrapText="1"/>
    </xf>
    <xf numFmtId="0" fontId="60" fillId="3" borderId="1" xfId="0" applyFont="1" applyFill="1" applyBorder="1" applyAlignment="1">
      <alignment horizontal="center" vertical="center" wrapText="1"/>
    </xf>
    <xf numFmtId="0" fontId="60" fillId="3" borderId="1" xfId="0" quotePrefix="1" applyFont="1" applyFill="1" applyBorder="1" applyAlignment="1">
      <alignment horizontal="center" vertical="center" wrapText="1"/>
    </xf>
    <xf numFmtId="0" fontId="0" fillId="11" borderId="14" xfId="0" applyFill="1" applyBorder="1" applyAlignment="1">
      <alignment horizontal="center" vertical="center"/>
    </xf>
    <xf numFmtId="6" fontId="60" fillId="3" borderId="14" xfId="0" applyNumberFormat="1" applyFont="1" applyFill="1" applyBorder="1" applyAlignment="1">
      <alignment horizontal="center" vertical="center" wrapText="1"/>
    </xf>
    <xf numFmtId="6" fontId="60" fillId="3" borderId="1" xfId="0" applyNumberFormat="1" applyFont="1" applyFill="1" applyBorder="1" applyAlignment="1">
      <alignment horizontal="center" vertical="center" wrapText="1"/>
    </xf>
    <xf numFmtId="0" fontId="14" fillId="34" borderId="1" xfId="0" applyFont="1" applyFill="1" applyBorder="1" applyAlignment="1">
      <alignment horizontal="center" vertical="center" wrapText="1"/>
    </xf>
    <xf numFmtId="0" fontId="22" fillId="9" borderId="1" xfId="0" applyFont="1" applyFill="1" applyBorder="1" applyAlignment="1">
      <alignment horizontal="center" vertical="center"/>
    </xf>
    <xf numFmtId="0" fontId="24" fillId="9" borderId="1" xfId="0" applyFont="1" applyFill="1" applyBorder="1" applyAlignment="1">
      <alignment horizontal="center" vertical="center" wrapText="1"/>
    </xf>
    <xf numFmtId="0" fontId="0" fillId="9" borderId="1" xfId="0" applyFill="1" applyBorder="1" applyAlignment="1" applyProtection="1">
      <alignment horizontal="center" vertical="center" wrapText="1"/>
      <protection locked="0"/>
    </xf>
    <xf numFmtId="10" fontId="0" fillId="9" borderId="1" xfId="0" applyNumberForma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center" wrapText="1"/>
      <protection locked="0"/>
    </xf>
    <xf numFmtId="164" fontId="0" fillId="9" borderId="1" xfId="0" applyNumberFormat="1" applyFill="1" applyBorder="1" applyAlignment="1" applyProtection="1">
      <alignment horizontal="center" vertical="center"/>
      <protection locked="0"/>
    </xf>
    <xf numFmtId="164" fontId="0" fillId="9" borderId="1" xfId="0" applyNumberFormat="1" applyFill="1" applyBorder="1" applyAlignment="1" applyProtection="1">
      <alignment horizontal="center" vertical="center" wrapText="1"/>
      <protection locked="0"/>
    </xf>
    <xf numFmtId="2" fontId="7" fillId="9" borderId="1" xfId="0" applyNumberFormat="1" applyFont="1" applyFill="1" applyBorder="1" applyAlignment="1" applyProtection="1">
      <alignment horizontal="center" vertical="center"/>
      <protection locked="0"/>
    </xf>
    <xf numFmtId="49" fontId="5" fillId="9" borderId="29" xfId="0" applyNumberFormat="1" applyFont="1" applyFill="1" applyBorder="1" applyAlignment="1" applyProtection="1">
      <alignment horizontal="center" vertical="center" wrapText="1"/>
      <protection locked="0"/>
    </xf>
    <xf numFmtId="0" fontId="12" fillId="9" borderId="1" xfId="0" applyFont="1" applyFill="1" applyBorder="1" applyAlignment="1" applyProtection="1">
      <alignment horizontal="center" vertical="center" wrapText="1"/>
      <protection locked="0"/>
    </xf>
    <xf numFmtId="164" fontId="7" fillId="9" borderId="1" xfId="0" applyNumberFormat="1" applyFont="1" applyFill="1" applyBorder="1" applyAlignment="1" applyProtection="1">
      <alignment horizontal="center" vertical="center" wrapText="1"/>
      <protection locked="0"/>
    </xf>
    <xf numFmtId="0" fontId="0" fillId="9" borderId="29" xfId="0" applyFill="1" applyBorder="1" applyAlignment="1" applyProtection="1">
      <alignment horizontal="center" vertical="center" wrapText="1"/>
      <protection locked="0"/>
    </xf>
    <xf numFmtId="14" fontId="0" fillId="9" borderId="1" xfId="0" applyNumberFormat="1" applyFill="1" applyBorder="1" applyAlignment="1" applyProtection="1">
      <alignment horizontal="center" vertical="center" wrapText="1"/>
      <protection locked="0"/>
    </xf>
    <xf numFmtId="168" fontId="0" fillId="9" borderId="1" xfId="0" applyNumberFormat="1" applyFill="1" applyBorder="1" applyAlignment="1" applyProtection="1">
      <alignment horizontal="center" vertical="center" wrapText="1"/>
      <protection locked="0"/>
    </xf>
    <xf numFmtId="2" fontId="0" fillId="9" borderId="43" xfId="0" applyNumberFormat="1" applyFill="1" applyBorder="1" applyAlignment="1">
      <alignment horizontal="center" vertical="center" wrapText="1"/>
    </xf>
    <xf numFmtId="0" fontId="65" fillId="12" borderId="1" xfId="0" applyFont="1" applyFill="1" applyBorder="1" applyAlignment="1">
      <alignment horizontal="center" vertical="center" wrapText="1"/>
    </xf>
    <xf numFmtId="0" fontId="22" fillId="12" borderId="14"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65" fillId="9" borderId="1" xfId="0" applyFont="1" applyFill="1" applyBorder="1" applyAlignment="1" applyProtection="1">
      <alignment horizontal="center" vertical="center" wrapText="1"/>
      <protection locked="0"/>
    </xf>
    <xf numFmtId="0" fontId="7" fillId="9" borderId="1" xfId="0" applyFont="1" applyFill="1" applyBorder="1" applyAlignment="1" applyProtection="1">
      <alignment wrapText="1"/>
      <protection locked="0"/>
    </xf>
    <xf numFmtId="164" fontId="65" fillId="9" borderId="1" xfId="0" applyNumberFormat="1" applyFont="1" applyFill="1" applyBorder="1" applyAlignment="1" applyProtection="1">
      <alignment horizontal="center" vertical="center" wrapText="1"/>
      <protection locked="0"/>
    </xf>
    <xf numFmtId="0" fontId="65" fillId="9" borderId="2" xfId="0" applyFont="1" applyFill="1" applyBorder="1" applyAlignment="1" applyProtection="1">
      <alignment horizontal="center" vertical="center" wrapText="1"/>
      <protection locked="0"/>
    </xf>
    <xf numFmtId="0" fontId="7" fillId="9" borderId="29" xfId="0" applyFont="1" applyFill="1" applyBorder="1" applyAlignment="1" applyProtection="1">
      <alignment horizontal="center" vertical="center" wrapText="1"/>
      <protection locked="0"/>
    </xf>
    <xf numFmtId="0" fontId="7" fillId="9" borderId="0" xfId="0" applyFont="1" applyFill="1" applyAlignment="1" applyProtection="1">
      <alignment wrapText="1"/>
      <protection locked="0"/>
    </xf>
    <xf numFmtId="2" fontId="7" fillId="9" borderId="1" xfId="0" applyNumberFormat="1" applyFont="1" applyFill="1" applyBorder="1" applyAlignment="1" applyProtection="1">
      <alignment horizontal="center" vertical="center" wrapText="1"/>
      <protection locked="0"/>
    </xf>
    <xf numFmtId="0" fontId="22" fillId="9" borderId="1" xfId="0" applyFont="1" applyFill="1" applyBorder="1" applyAlignment="1" applyProtection="1">
      <alignment horizontal="center" vertical="center"/>
      <protection locked="0"/>
    </xf>
    <xf numFmtId="0" fontId="24" fillId="9" borderId="1" xfId="0" applyFont="1" applyFill="1" applyBorder="1" applyAlignment="1" applyProtection="1">
      <alignment horizontal="center" vertical="center" wrapText="1"/>
      <protection locked="0"/>
    </xf>
    <xf numFmtId="0" fontId="22" fillId="9" borderId="1" xfId="0" applyFont="1" applyFill="1" applyBorder="1" applyAlignment="1" applyProtection="1">
      <alignment horizontal="center" vertical="center" wrapText="1"/>
      <protection locked="0"/>
    </xf>
    <xf numFmtId="0" fontId="23" fillId="9" borderId="14" xfId="0" applyFont="1" applyFill="1" applyBorder="1" applyAlignment="1" applyProtection="1">
      <alignment horizontal="center" vertical="center" wrapText="1"/>
      <protection locked="0"/>
    </xf>
    <xf numFmtId="164" fontId="0" fillId="9" borderId="3" xfId="0" applyNumberFormat="1" applyFill="1" applyBorder="1" applyAlignment="1" applyProtection="1">
      <alignment horizontal="center" vertical="center" wrapText="1"/>
      <protection locked="0"/>
    </xf>
    <xf numFmtId="164" fontId="5" fillId="9" borderId="1" xfId="0" applyNumberFormat="1" applyFont="1" applyFill="1" applyBorder="1" applyAlignment="1" applyProtection="1">
      <alignment vertical="center"/>
      <protection locked="0"/>
    </xf>
    <xf numFmtId="0" fontId="22" fillId="13" borderId="1" xfId="0" applyFont="1" applyFill="1" applyBorder="1" applyAlignment="1" applyProtection="1">
      <alignment horizontal="center" vertical="center" wrapText="1"/>
    </xf>
    <xf numFmtId="0" fontId="23" fillId="13" borderId="14" xfId="0" applyFont="1" applyFill="1" applyBorder="1" applyAlignment="1" applyProtection="1">
      <alignment horizontal="center" vertical="center" wrapText="1"/>
    </xf>
    <xf numFmtId="0" fontId="7" fillId="19" borderId="1" xfId="0" applyFont="1" applyFill="1" applyBorder="1" applyProtection="1"/>
    <xf numFmtId="0" fontId="0" fillId="0" borderId="1" xfId="0"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164" fontId="0" fillId="11" borderId="1" xfId="0" applyNumberFormat="1" applyFill="1" applyBorder="1" applyAlignment="1" applyProtection="1">
      <alignment horizontal="center" vertical="center"/>
    </xf>
    <xf numFmtId="164" fontId="5" fillId="3" borderId="1" xfId="0" applyNumberFormat="1" applyFont="1" applyFill="1" applyBorder="1" applyAlignment="1" applyProtection="1">
      <alignment vertical="center"/>
    </xf>
    <xf numFmtId="0" fontId="22" fillId="13" borderId="14" xfId="0" applyFont="1" applyFill="1" applyBorder="1" applyAlignment="1" applyProtection="1">
      <alignment horizontal="center" vertical="center" wrapText="1"/>
    </xf>
    <xf numFmtId="0" fontId="23" fillId="13" borderId="28" xfId="0" applyFont="1" applyFill="1" applyBorder="1" applyAlignment="1" applyProtection="1">
      <alignment horizontal="center" vertical="center" wrapText="1"/>
    </xf>
    <xf numFmtId="0" fontId="7" fillId="19" borderId="3" xfId="0" applyFont="1" applyFill="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24" fillId="19" borderId="1" xfId="0" applyFont="1" applyFill="1" applyBorder="1" applyAlignment="1" applyProtection="1">
      <alignment horizontal="center" vertical="center" wrapText="1"/>
    </xf>
    <xf numFmtId="2" fontId="7" fillId="19" borderId="1" xfId="0" applyNumberFormat="1" applyFont="1" applyFill="1" applyBorder="1" applyAlignment="1" applyProtection="1">
      <alignment horizontal="center" vertical="center" wrapText="1"/>
    </xf>
    <xf numFmtId="2" fontId="7" fillId="19" borderId="1" xfId="0" applyNumberFormat="1" applyFont="1" applyFill="1" applyBorder="1" applyAlignment="1" applyProtection="1">
      <alignment horizontal="center" vertical="center"/>
    </xf>
    <xf numFmtId="0" fontId="0" fillId="11" borderId="1" xfId="0" applyFill="1" applyBorder="1" applyAlignment="1" applyProtection="1">
      <alignment horizontal="center" vertical="center" wrapText="1"/>
    </xf>
    <xf numFmtId="2" fontId="0" fillId="11" borderId="3" xfId="0" applyNumberFormat="1" applyFill="1" applyBorder="1" applyAlignment="1" applyProtection="1">
      <alignment horizontal="center" vertical="center" wrapText="1"/>
    </xf>
    <xf numFmtId="164" fontId="0" fillId="11" borderId="3" xfId="0" applyNumberFormat="1" applyFill="1" applyBorder="1" applyAlignment="1" applyProtection="1">
      <alignment horizontal="center" vertical="center" wrapText="1"/>
    </xf>
    <xf numFmtId="0" fontId="22" fillId="12" borderId="29" xfId="0" applyFont="1" applyFill="1" applyBorder="1" applyAlignment="1" applyProtection="1">
      <alignment horizontal="center" vertical="center" wrapText="1"/>
    </xf>
    <xf numFmtId="0" fontId="22" fillId="12" borderId="14" xfId="0" applyFont="1" applyFill="1" applyBorder="1" applyAlignment="1" applyProtection="1">
      <alignment horizontal="center" vertical="center" wrapText="1"/>
    </xf>
    <xf numFmtId="0" fontId="23" fillId="12" borderId="14" xfId="0" applyFont="1" applyFill="1" applyBorder="1" applyAlignment="1" applyProtection="1">
      <alignment horizontal="center" vertical="center" wrapText="1"/>
    </xf>
    <xf numFmtId="0" fontId="23" fillId="12" borderId="29" xfId="0" applyFont="1" applyFill="1" applyBorder="1" applyAlignment="1" applyProtection="1">
      <alignment horizontal="center" vertical="center" wrapText="1"/>
    </xf>
    <xf numFmtId="0" fontId="22" fillId="19" borderId="1" xfId="0" applyFont="1" applyFill="1" applyBorder="1" applyAlignment="1" applyProtection="1">
      <alignment horizontal="center" vertical="center"/>
    </xf>
    <xf numFmtId="10" fontId="24" fillId="19" borderId="1" xfId="0" applyNumberFormat="1" applyFont="1" applyFill="1" applyBorder="1" applyAlignment="1" applyProtection="1">
      <alignment horizontal="center" vertical="center" wrapText="1"/>
    </xf>
    <xf numFmtId="2" fontId="24" fillId="19" borderId="1" xfId="0" applyNumberFormat="1" applyFont="1" applyFill="1" applyBorder="1" applyAlignment="1" applyProtection="1">
      <alignment horizontal="center" vertical="center" wrapText="1"/>
    </xf>
    <xf numFmtId="164" fontId="24" fillId="19" borderId="1" xfId="0" applyNumberFormat="1" applyFont="1" applyFill="1" applyBorder="1" applyAlignment="1" applyProtection="1">
      <alignment horizontal="center" vertical="center"/>
    </xf>
    <xf numFmtId="164" fontId="24" fillId="19" borderId="1" xfId="0" applyNumberFormat="1" applyFont="1" applyFill="1" applyBorder="1" applyAlignment="1" applyProtection="1">
      <alignment horizontal="center" vertical="center" wrapText="1"/>
    </xf>
    <xf numFmtId="2" fontId="24" fillId="19" borderId="1" xfId="0" applyNumberFormat="1" applyFont="1" applyFill="1" applyBorder="1" applyAlignment="1" applyProtection="1">
      <alignment horizontal="center" vertical="center"/>
    </xf>
    <xf numFmtId="49" fontId="22" fillId="19" borderId="29" xfId="0" applyNumberFormat="1" applyFont="1" applyFill="1" applyBorder="1" applyAlignment="1" applyProtection="1">
      <alignment horizontal="center" vertical="center" wrapText="1"/>
    </xf>
    <xf numFmtId="164" fontId="0" fillId="11" borderId="1" xfId="0" applyNumberFormat="1" applyFill="1" applyBorder="1" applyAlignment="1" applyProtection="1">
      <alignment horizontal="center" vertical="center" wrapText="1"/>
    </xf>
    <xf numFmtId="0" fontId="0" fillId="11" borderId="32" xfId="0" applyFill="1" applyBorder="1" applyAlignment="1" applyProtection="1">
      <alignment horizontal="center" vertical="center" wrapText="1"/>
    </xf>
    <xf numFmtId="10" fontId="0" fillId="11" borderId="3" xfId="0" applyNumberFormat="1" applyFill="1" applyBorder="1" applyAlignment="1" applyProtection="1">
      <alignment horizontal="center" vertical="center" wrapText="1"/>
    </xf>
    <xf numFmtId="0" fontId="0" fillId="11" borderId="3" xfId="0" applyFill="1" applyBorder="1" applyAlignment="1" applyProtection="1">
      <alignment horizontal="center" vertical="center" wrapText="1"/>
    </xf>
    <xf numFmtId="2" fontId="7" fillId="11" borderId="1" xfId="0" applyNumberFormat="1" applyFont="1" applyFill="1" applyBorder="1" applyAlignment="1" applyProtection="1">
      <alignment horizontal="center" vertical="center"/>
    </xf>
    <xf numFmtId="2" fontId="0" fillId="0" borderId="3" xfId="0" applyNumberFormat="1" applyBorder="1" applyAlignment="1" applyProtection="1">
      <alignment horizontal="center" vertical="center" wrapText="1"/>
    </xf>
    <xf numFmtId="164" fontId="5" fillId="3" borderId="3" xfId="0" applyNumberFormat="1" applyFont="1" applyFill="1" applyBorder="1" applyAlignment="1" applyProtection="1">
      <alignment horizontal="right" vertical="center"/>
    </xf>
    <xf numFmtId="0" fontId="22" fillId="12" borderId="1" xfId="0" applyFont="1" applyFill="1" applyBorder="1" applyAlignment="1" applyProtection="1">
      <alignment horizontal="center" vertical="center" wrapText="1"/>
    </xf>
    <xf numFmtId="0" fontId="22" fillId="12" borderId="2" xfId="0" applyFont="1" applyFill="1" applyBorder="1" applyAlignment="1" applyProtection="1">
      <alignment horizontal="center" vertical="center" wrapText="1"/>
    </xf>
    <xf numFmtId="0" fontId="23" fillId="12" borderId="1" xfId="0" applyFont="1" applyFill="1" applyBorder="1" applyAlignment="1" applyProtection="1">
      <alignment horizontal="center" vertical="center" wrapText="1"/>
    </xf>
    <xf numFmtId="0" fontId="23" fillId="12" borderId="2" xfId="0" applyFont="1" applyFill="1" applyBorder="1" applyAlignment="1" applyProtection="1">
      <alignment horizontal="center" vertical="center" wrapText="1"/>
    </xf>
    <xf numFmtId="0" fontId="73" fillId="19" borderId="1" xfId="0" applyFont="1" applyFill="1" applyBorder="1" applyAlignment="1" applyProtection="1">
      <alignment horizontal="center" vertical="center" wrapText="1"/>
    </xf>
    <xf numFmtId="9" fontId="24" fillId="19" borderId="1" xfId="0" applyNumberFormat="1" applyFont="1" applyFill="1" applyBorder="1" applyAlignment="1" applyProtection="1">
      <alignment horizontal="center" vertical="center" wrapText="1"/>
    </xf>
    <xf numFmtId="164" fontId="73" fillId="19" borderId="1" xfId="0" applyNumberFormat="1" applyFont="1" applyFill="1" applyBorder="1" applyAlignment="1" applyProtection="1">
      <alignment horizontal="center" vertical="center" wrapText="1"/>
    </xf>
    <xf numFmtId="2" fontId="73" fillId="19" borderId="1" xfId="0" applyNumberFormat="1" applyFont="1" applyFill="1" applyBorder="1" applyAlignment="1" applyProtection="1">
      <alignment horizontal="center" vertical="center" wrapText="1"/>
    </xf>
    <xf numFmtId="164" fontId="34" fillId="19" borderId="1" xfId="0" applyNumberFormat="1" applyFont="1" applyFill="1" applyBorder="1" applyAlignment="1" applyProtection="1">
      <alignment horizontal="center" vertical="center" wrapText="1"/>
    </xf>
    <xf numFmtId="164" fontId="34" fillId="19" borderId="2" xfId="0" applyNumberFormat="1" applyFont="1" applyFill="1" applyBorder="1" applyAlignment="1" applyProtection="1">
      <alignment horizontal="center" vertical="center" wrapText="1"/>
    </xf>
    <xf numFmtId="2" fontId="12" fillId="11" borderId="1" xfId="0" applyNumberFormat="1" applyFont="1" applyFill="1" applyBorder="1" applyAlignment="1" applyProtection="1">
      <alignment horizontal="center" vertical="center" wrapText="1"/>
    </xf>
    <xf numFmtId="0" fontId="0" fillId="9" borderId="2" xfId="0" applyFill="1" applyBorder="1" applyAlignment="1" applyProtection="1">
      <alignment horizontal="center" vertical="center" wrapText="1"/>
      <protection locked="0"/>
    </xf>
    <xf numFmtId="0" fontId="22" fillId="13" borderId="32" xfId="0" applyFont="1" applyFill="1" applyBorder="1" applyAlignment="1" applyProtection="1">
      <alignment horizontal="center" vertical="center" wrapText="1"/>
    </xf>
    <xf numFmtId="0" fontId="22" fillId="13" borderId="3" xfId="0" applyFont="1" applyFill="1" applyBorder="1" applyAlignment="1" applyProtection="1">
      <alignment horizontal="center" vertical="center" wrapText="1"/>
    </xf>
    <xf numFmtId="0" fontId="23" fillId="13" borderId="33" xfId="0" applyFont="1" applyFill="1" applyBorder="1" applyAlignment="1" applyProtection="1">
      <alignment horizontal="center" vertical="center" wrapText="1"/>
    </xf>
    <xf numFmtId="0" fontId="73" fillId="19" borderId="32" xfId="0" applyFont="1" applyFill="1" applyBorder="1" applyAlignment="1" applyProtection="1">
      <alignment horizontal="center" vertical="center" wrapText="1"/>
    </xf>
    <xf numFmtId="49" fontId="22" fillId="19" borderId="1" xfId="0" applyNumberFormat="1" applyFont="1" applyFill="1" applyBorder="1" applyAlignment="1" applyProtection="1">
      <alignment horizontal="center" vertical="center" wrapText="1"/>
    </xf>
    <xf numFmtId="10" fontId="0" fillId="11" borderId="1" xfId="0" applyNumberFormat="1" applyFill="1" applyBorder="1" applyAlignment="1" applyProtection="1">
      <alignment horizontal="center" vertical="center" wrapText="1"/>
    </xf>
    <xf numFmtId="2" fontId="0" fillId="11" borderId="1" xfId="0" applyNumberFormat="1" applyFill="1" applyBorder="1" applyAlignment="1" applyProtection="1">
      <alignment horizontal="center" vertical="center" wrapText="1"/>
    </xf>
    <xf numFmtId="0" fontId="5" fillId="3" borderId="1" xfId="0" applyFont="1" applyFill="1" applyBorder="1" applyAlignment="1" applyProtection="1">
      <alignment horizontal="right" vertical="center" wrapText="1"/>
    </xf>
    <xf numFmtId="2" fontId="24" fillId="9" borderId="1" xfId="0" applyNumberFormat="1" applyFont="1" applyFill="1" applyBorder="1" applyAlignment="1" applyProtection="1">
      <alignment horizontal="center" vertical="center" wrapText="1"/>
      <protection locked="0"/>
    </xf>
    <xf numFmtId="0" fontId="5" fillId="3" borderId="9" xfId="0" applyFont="1" applyFill="1" applyBorder="1" applyAlignment="1" applyProtection="1">
      <alignment horizontal="right" vertical="center" wrapText="1"/>
    </xf>
    <xf numFmtId="164" fontId="5" fillId="3" borderId="1" xfId="0" applyNumberFormat="1" applyFont="1" applyFill="1" applyBorder="1" applyAlignment="1" applyProtection="1">
      <alignment vertical="center" wrapText="1"/>
    </xf>
    <xf numFmtId="164" fontId="5" fillId="3" borderId="2" xfId="0" applyNumberFormat="1" applyFont="1" applyFill="1" applyBorder="1" applyAlignment="1" applyProtection="1">
      <alignment vertical="center" wrapText="1"/>
    </xf>
    <xf numFmtId="44" fontId="5" fillId="3" borderId="29" xfId="0" applyNumberFormat="1" applyFont="1" applyFill="1" applyBorder="1" applyAlignment="1" applyProtection="1">
      <alignment vertical="center" wrapText="1"/>
    </xf>
    <xf numFmtId="7" fontId="36" fillId="9" borderId="20" xfId="0" applyNumberFormat="1" applyFont="1" applyFill="1" applyBorder="1" applyAlignment="1" applyProtection="1">
      <alignment horizontal="center" vertical="center" wrapText="1"/>
      <protection locked="0"/>
    </xf>
    <xf numFmtId="164" fontId="27" fillId="9" borderId="40" xfId="0" applyNumberFormat="1" applyFont="1" applyFill="1" applyBorder="1" applyAlignment="1" applyProtection="1">
      <alignment vertical="center" wrapText="1"/>
      <protection locked="0"/>
    </xf>
    <xf numFmtId="164" fontId="27" fillId="9" borderId="18" xfId="0" applyNumberFormat="1" applyFont="1" applyFill="1" applyBorder="1" applyAlignment="1" applyProtection="1">
      <alignment vertical="center" wrapText="1"/>
      <protection locked="0"/>
    </xf>
    <xf numFmtId="164" fontId="27" fillId="9" borderId="38" xfId="0" applyNumberFormat="1" applyFont="1" applyFill="1" applyBorder="1" applyAlignment="1" applyProtection="1">
      <alignment vertical="center" wrapText="1"/>
      <protection locked="0"/>
    </xf>
    <xf numFmtId="10" fontId="0" fillId="9" borderId="37" xfId="1" applyNumberFormat="1" applyFont="1" applyFill="1" applyBorder="1" applyAlignment="1" applyProtection="1">
      <alignment horizontal="center" vertical="center"/>
      <protection locked="0"/>
    </xf>
    <xf numFmtId="10" fontId="0" fillId="9" borderId="16" xfId="1" applyNumberFormat="1" applyFont="1" applyFill="1" applyBorder="1" applyAlignment="1" applyProtection="1">
      <alignment horizontal="center" vertical="center"/>
      <protection locked="0"/>
    </xf>
    <xf numFmtId="164" fontId="0" fillId="9" borderId="14" xfId="0" applyNumberFormat="1" applyFill="1" applyBorder="1" applyAlignment="1" applyProtection="1">
      <alignment horizontal="center"/>
      <protection locked="0"/>
    </xf>
    <xf numFmtId="7" fontId="0" fillId="9" borderId="14" xfId="0" applyNumberFormat="1" applyFill="1" applyBorder="1" applyAlignment="1" applyProtection="1">
      <alignment horizontal="center" vertical="center"/>
      <protection locked="0"/>
    </xf>
    <xf numFmtId="164" fontId="0" fillId="9" borderId="1" xfId="0" applyNumberFormat="1" applyFill="1" applyBorder="1" applyAlignment="1" applyProtection="1">
      <alignment horizontal="center"/>
      <protection locked="0"/>
    </xf>
    <xf numFmtId="7" fontId="0" fillId="9" borderId="1" xfId="0" applyNumberFormat="1" applyFill="1" applyBorder="1" applyAlignment="1" applyProtection="1">
      <alignment horizontal="center" vertical="center"/>
      <protection locked="0"/>
    </xf>
    <xf numFmtId="10" fontId="0" fillId="9" borderId="14" xfId="1" applyNumberFormat="1" applyFont="1" applyFill="1" applyBorder="1" applyAlignment="1" applyProtection="1">
      <alignment horizontal="center" vertical="center"/>
      <protection locked="0"/>
    </xf>
    <xf numFmtId="10" fontId="0" fillId="9" borderId="1" xfId="1" applyNumberFormat="1" applyFont="1" applyFill="1" applyBorder="1" applyAlignment="1" applyProtection="1">
      <alignment horizontal="center" vertical="center"/>
      <protection locked="0"/>
    </xf>
    <xf numFmtId="0" fontId="0" fillId="9" borderId="1" xfId="0" applyFill="1" applyBorder="1" applyProtection="1">
      <protection locked="0"/>
    </xf>
    <xf numFmtId="0" fontId="67" fillId="35" borderId="1" xfId="0" applyFont="1" applyFill="1" applyBorder="1" applyAlignment="1" applyProtection="1">
      <alignment horizontal="center" vertical="center"/>
    </xf>
    <xf numFmtId="0" fontId="14" fillId="36" borderId="1" xfId="0" applyFont="1" applyFill="1" applyBorder="1" applyAlignment="1" applyProtection="1">
      <alignment horizontal="center" vertical="center" wrapText="1"/>
    </xf>
    <xf numFmtId="0" fontId="23" fillId="9" borderId="1" xfId="0" applyFont="1" applyFill="1" applyBorder="1" applyAlignment="1" applyProtection="1">
      <alignment horizontal="center" vertical="center" wrapText="1"/>
      <protection locked="0"/>
    </xf>
    <xf numFmtId="0" fontId="0" fillId="19" borderId="1" xfId="0" applyFill="1" applyBorder="1" applyAlignment="1" applyProtection="1">
      <alignment horizontal="center" vertical="center" wrapText="1"/>
    </xf>
    <xf numFmtId="164" fontId="0" fillId="19" borderId="1" xfId="101" applyNumberFormat="1" applyFont="1" applyFill="1" applyBorder="1" applyAlignment="1" applyProtection="1">
      <alignment horizontal="center" vertical="center" wrapText="1"/>
    </xf>
    <xf numFmtId="0" fontId="12" fillId="0" borderId="1" xfId="0" applyFont="1" applyBorder="1" applyAlignment="1" applyProtection="1">
      <alignment horizontal="left" vertical="center" wrapText="1"/>
    </xf>
    <xf numFmtId="0" fontId="0" fillId="19" borderId="11" xfId="0" applyFill="1" applyBorder="1" applyAlignment="1" applyProtection="1">
      <alignment vertical="center" wrapText="1"/>
    </xf>
    <xf numFmtId="0" fontId="35" fillId="19" borderId="1" xfId="0" applyFont="1" applyFill="1" applyBorder="1" applyAlignment="1" applyProtection="1">
      <alignment horizontal="center" vertical="center" wrapText="1"/>
    </xf>
    <xf numFmtId="164" fontId="7" fillId="19" borderId="1" xfId="0" applyNumberFormat="1" applyFont="1" applyFill="1" applyBorder="1" applyAlignment="1" applyProtection="1">
      <alignment horizontal="center" vertical="center" wrapText="1"/>
    </xf>
    <xf numFmtId="0" fontId="5" fillId="19" borderId="1" xfId="0" applyFont="1" applyFill="1" applyBorder="1" applyAlignment="1" applyProtection="1">
      <alignment vertical="center" wrapText="1"/>
    </xf>
    <xf numFmtId="0" fontId="23" fillId="13" borderId="3" xfId="0" applyFont="1" applyFill="1" applyBorder="1" applyAlignment="1" applyProtection="1">
      <alignment horizontal="center" vertical="center" wrapText="1"/>
    </xf>
    <xf numFmtId="0" fontId="23" fillId="13" borderId="1" xfId="0" applyFont="1" applyFill="1" applyBorder="1" applyAlignment="1" applyProtection="1">
      <alignment horizontal="center" vertical="center" wrapText="1"/>
    </xf>
    <xf numFmtId="0" fontId="0" fillId="19" borderId="3" xfId="0" applyFill="1" applyBorder="1" applyAlignment="1" applyProtection="1">
      <alignment horizontal="center" vertical="center" wrapText="1"/>
    </xf>
    <xf numFmtId="0" fontId="12" fillId="11" borderId="3" xfId="0" applyFont="1" applyFill="1" applyBorder="1" applyAlignment="1" applyProtection="1">
      <alignment horizontal="center" vertical="center" wrapText="1"/>
    </xf>
    <xf numFmtId="0" fontId="12" fillId="11" borderId="1" xfId="0" applyFont="1" applyFill="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7" fillId="19" borderId="26" xfId="0" applyFont="1" applyFill="1" applyBorder="1" applyAlignment="1" applyProtection="1">
      <alignment horizontal="center" vertical="center" wrapText="1"/>
    </xf>
    <xf numFmtId="0" fontId="7" fillId="19" borderId="11" xfId="0" applyFont="1" applyFill="1" applyBorder="1" applyAlignment="1" applyProtection="1">
      <alignment horizontal="center" vertical="center" wrapText="1"/>
    </xf>
    <xf numFmtId="0" fontId="7" fillId="19" borderId="14" xfId="0" applyFont="1" applyFill="1" applyBorder="1" applyAlignment="1" applyProtection="1">
      <alignment horizontal="center" vertical="center" wrapText="1"/>
    </xf>
    <xf numFmtId="2" fontId="12" fillId="0" borderId="11" xfId="0" applyNumberFormat="1" applyFont="1" applyBorder="1" applyAlignment="1" applyProtection="1">
      <alignment horizontal="center" vertical="center" wrapText="1"/>
    </xf>
    <xf numFmtId="2" fontId="12" fillId="11" borderId="11" xfId="0" applyNumberFormat="1" applyFont="1" applyFill="1" applyBorder="1" applyAlignment="1" applyProtection="1">
      <alignment horizontal="center" vertical="center" wrapText="1"/>
    </xf>
    <xf numFmtId="0" fontId="5" fillId="11" borderId="11" xfId="0" applyFont="1" applyFill="1" applyBorder="1" applyAlignment="1" applyProtection="1">
      <alignment vertical="center" wrapText="1"/>
    </xf>
    <xf numFmtId="2" fontId="0" fillId="11" borderId="11" xfId="0" applyNumberFormat="1" applyFill="1" applyBorder="1" applyAlignment="1" applyProtection="1">
      <alignment vertical="center"/>
    </xf>
    <xf numFmtId="2" fontId="12" fillId="0" borderId="1" xfId="0" applyNumberFormat="1" applyFont="1" applyBorder="1" applyAlignment="1" applyProtection="1">
      <alignment horizontal="center" vertical="center" wrapText="1"/>
    </xf>
    <xf numFmtId="0" fontId="5" fillId="11" borderId="1" xfId="0" applyFont="1" applyFill="1" applyBorder="1" applyAlignment="1" applyProtection="1">
      <alignment vertical="center" wrapText="1"/>
    </xf>
    <xf numFmtId="2" fontId="0" fillId="11" borderId="1" xfId="0" applyNumberFormat="1" applyFill="1" applyBorder="1" applyAlignment="1" applyProtection="1">
      <alignment vertical="center"/>
    </xf>
    <xf numFmtId="0" fontId="69" fillId="12" borderId="1" xfId="0" applyFont="1" applyFill="1" applyBorder="1" applyAlignment="1" applyProtection="1">
      <alignment horizontal="center" vertical="center" wrapText="1"/>
    </xf>
    <xf numFmtId="10" fontId="0" fillId="19" borderId="1" xfId="0" applyNumberFormat="1" applyFill="1" applyBorder="1" applyAlignment="1" applyProtection="1">
      <alignment horizontal="center" vertical="center" wrapText="1"/>
    </xf>
    <xf numFmtId="14" fontId="24" fillId="19" borderId="1" xfId="0" applyNumberFormat="1" applyFont="1" applyFill="1" applyBorder="1" applyAlignment="1" applyProtection="1">
      <alignment horizontal="center" vertical="center" wrapText="1"/>
    </xf>
    <xf numFmtId="168" fontId="24" fillId="19" borderId="1" xfId="0" applyNumberFormat="1" applyFont="1" applyFill="1" applyBorder="1" applyAlignment="1" applyProtection="1">
      <alignment horizontal="center" vertical="center" wrapText="1"/>
    </xf>
    <xf numFmtId="44" fontId="24" fillId="19" borderId="1" xfId="101" applyFont="1" applyFill="1" applyBorder="1" applyAlignment="1" applyProtection="1">
      <alignment horizontal="center" vertical="center" wrapText="1"/>
    </xf>
    <xf numFmtId="0" fontId="0" fillId="19" borderId="29" xfId="0" applyFill="1" applyBorder="1" applyAlignment="1" applyProtection="1">
      <alignment horizontal="center" vertical="center" wrapText="1"/>
    </xf>
    <xf numFmtId="44" fontId="0" fillId="9" borderId="1" xfId="101" applyFont="1" applyFill="1" applyBorder="1" applyAlignment="1" applyProtection="1">
      <alignment horizontal="center" vertical="center" wrapText="1"/>
      <protection locked="0"/>
    </xf>
    <xf numFmtId="0" fontId="24" fillId="11" borderId="1" xfId="0" applyFont="1" applyFill="1" applyBorder="1" applyAlignment="1" applyProtection="1">
      <alignment horizontal="center" vertical="center" wrapText="1"/>
    </xf>
    <xf numFmtId="14" fontId="24" fillId="11" borderId="1" xfId="0" applyNumberFormat="1" applyFont="1" applyFill="1" applyBorder="1" applyAlignment="1" applyProtection="1">
      <alignment horizontal="center" vertical="center" wrapText="1"/>
    </xf>
    <xf numFmtId="168" fontId="24" fillId="11" borderId="1" xfId="0" applyNumberFormat="1" applyFont="1" applyFill="1" applyBorder="1" applyAlignment="1" applyProtection="1">
      <alignment horizontal="center" vertical="center" wrapText="1"/>
    </xf>
    <xf numFmtId="44" fontId="24" fillId="11" borderId="1" xfId="0" applyNumberFormat="1" applyFont="1" applyFill="1" applyBorder="1" applyAlignment="1" applyProtection="1">
      <alignment horizontal="center" vertical="center" wrapText="1"/>
    </xf>
    <xf numFmtId="0" fontId="22" fillId="9" borderId="14" xfId="0" applyFont="1" applyFill="1" applyBorder="1" applyAlignment="1" applyProtection="1">
      <alignment horizontal="center" vertical="center" wrapText="1"/>
      <protection locked="0"/>
    </xf>
    <xf numFmtId="164" fontId="5" fillId="9" borderId="1" xfId="0" applyNumberFormat="1" applyFont="1" applyFill="1" applyBorder="1" applyAlignment="1" applyProtection="1">
      <alignment vertical="center" wrapText="1"/>
      <protection locked="0"/>
    </xf>
    <xf numFmtId="0" fontId="22" fillId="19" borderId="1" xfId="0" applyFont="1" applyFill="1" applyBorder="1" applyAlignment="1" applyProtection="1">
      <alignment horizontal="center" vertical="center" wrapText="1"/>
    </xf>
    <xf numFmtId="2" fontId="0" fillId="11" borderId="1" xfId="0" applyNumberFormat="1" applyFill="1" applyBorder="1" applyAlignment="1" applyProtection="1">
      <alignment horizontal="center" vertical="center"/>
    </xf>
    <xf numFmtId="0" fontId="0" fillId="3" borderId="29" xfId="0" applyFill="1" applyBorder="1" applyAlignment="1" applyProtection="1">
      <alignment vertical="center" wrapText="1"/>
      <protection locked="0"/>
    </xf>
    <xf numFmtId="0" fontId="22" fillId="13" borderId="33" xfId="0" applyFont="1" applyFill="1" applyBorder="1" applyAlignment="1" applyProtection="1">
      <alignment horizontal="center" vertical="center" wrapText="1"/>
    </xf>
    <xf numFmtId="0" fontId="23" fillId="13" borderId="32" xfId="0" applyFont="1" applyFill="1" applyBorder="1" applyAlignment="1" applyProtection="1">
      <alignment horizontal="center" vertical="center" wrapText="1"/>
    </xf>
    <xf numFmtId="0" fontId="23" fillId="13" borderId="2" xfId="0" applyFont="1" applyFill="1" applyBorder="1" applyAlignment="1" applyProtection="1">
      <alignment horizontal="center" vertical="center" wrapText="1"/>
    </xf>
    <xf numFmtId="0" fontId="24" fillId="19" borderId="32" xfId="0" applyFont="1" applyFill="1" applyBorder="1" applyAlignment="1" applyProtection="1">
      <alignment horizontal="center" vertical="center" wrapText="1"/>
    </xf>
    <xf numFmtId="9" fontId="72" fillId="19" borderId="1" xfId="1" applyFont="1" applyFill="1" applyBorder="1" applyAlignment="1" applyProtection="1">
      <alignment horizontal="center" vertical="center" wrapText="1"/>
    </xf>
    <xf numFmtId="2" fontId="72" fillId="19" borderId="1" xfId="0" applyNumberFormat="1" applyFont="1" applyFill="1" applyBorder="1" applyAlignment="1" applyProtection="1">
      <alignment horizontal="center" vertical="center" wrapText="1"/>
    </xf>
    <xf numFmtId="2" fontId="7" fillId="11" borderId="1" xfId="0" applyNumberFormat="1" applyFont="1" applyFill="1" applyBorder="1" applyAlignment="1" applyProtection="1">
      <alignment horizontal="center" vertical="center" wrapText="1"/>
    </xf>
    <xf numFmtId="44" fontId="5" fillId="3" borderId="29" xfId="0" applyNumberFormat="1" applyFont="1" applyFill="1" applyBorder="1" applyAlignment="1" applyProtection="1">
      <alignment vertical="center"/>
      <protection locked="0"/>
    </xf>
    <xf numFmtId="0" fontId="65" fillId="20" borderId="1" xfId="0" applyFont="1" applyFill="1" applyBorder="1" applyAlignment="1" applyProtection="1">
      <alignment horizontal="center" vertical="center" wrapText="1"/>
    </xf>
    <xf numFmtId="0" fontId="65" fillId="12" borderId="1" xfId="0" applyFont="1" applyFill="1" applyBorder="1" applyAlignment="1" applyProtection="1">
      <alignment horizontal="center" vertical="center" wrapText="1"/>
    </xf>
    <xf numFmtId="164" fontId="65" fillId="0" borderId="1" xfId="0" applyNumberFormat="1" applyFont="1" applyBorder="1" applyAlignment="1" applyProtection="1">
      <alignment horizontal="center" vertical="center" wrapText="1"/>
    </xf>
    <xf numFmtId="164" fontId="65" fillId="12" borderId="1" xfId="0" applyNumberFormat="1" applyFont="1" applyFill="1" applyBorder="1" applyAlignment="1" applyProtection="1">
      <alignment horizontal="center" vertical="center" wrapText="1"/>
    </xf>
    <xf numFmtId="0" fontId="65" fillId="12" borderId="29" xfId="0" applyFont="1" applyFill="1" applyBorder="1" applyAlignment="1" applyProtection="1">
      <alignment horizontal="center" vertical="center" wrapText="1"/>
    </xf>
    <xf numFmtId="0" fontId="25" fillId="12" borderId="14" xfId="0" applyFont="1" applyFill="1" applyBorder="1" applyAlignment="1" applyProtection="1">
      <alignment horizontal="center" vertical="center" wrapText="1"/>
    </xf>
    <xf numFmtId="0" fontId="25" fillId="12" borderId="1" xfId="0" applyFont="1" applyFill="1" applyBorder="1" applyAlignment="1" applyProtection="1">
      <alignment horizontal="center" vertical="center" wrapText="1"/>
    </xf>
    <xf numFmtId="0" fontId="25" fillId="12" borderId="30" xfId="0" applyFont="1" applyFill="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65" fillId="13" borderId="32" xfId="0" applyFont="1" applyFill="1" applyBorder="1" applyAlignment="1" applyProtection="1">
      <alignment horizontal="center" vertical="center" wrapText="1"/>
    </xf>
    <xf numFmtId="0" fontId="65" fillId="13" borderId="1" xfId="0" applyFont="1" applyFill="1" applyBorder="1" applyAlignment="1" applyProtection="1">
      <alignment horizontal="center" vertical="center" wrapText="1"/>
    </xf>
    <xf numFmtId="0" fontId="25" fillId="12" borderId="32" xfId="0" applyFont="1" applyFill="1" applyBorder="1" applyAlignment="1" applyProtection="1">
      <alignment horizontal="center" vertical="center" wrapText="1"/>
    </xf>
    <xf numFmtId="0" fontId="25" fillId="13" borderId="1" xfId="0" applyFont="1" applyFill="1" applyBorder="1" applyAlignment="1" applyProtection="1">
      <alignment horizontal="center" vertical="center" wrapText="1"/>
    </xf>
    <xf numFmtId="0" fontId="25" fillId="13" borderId="14" xfId="0" applyFont="1" applyFill="1" applyBorder="1" applyAlignment="1" applyProtection="1">
      <alignment horizontal="center" vertical="center" wrapText="1"/>
    </xf>
    <xf numFmtId="0" fontId="7" fillId="19" borderId="32" xfId="0" applyFont="1" applyFill="1" applyBorder="1" applyAlignment="1" applyProtection="1">
      <alignment horizontal="center" vertical="center" wrapText="1"/>
    </xf>
    <xf numFmtId="0" fontId="65" fillId="19" borderId="1" xfId="0" applyFont="1" applyFill="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2" fontId="7" fillId="0" borderId="1" xfId="0" applyNumberFormat="1" applyFont="1" applyBorder="1" applyAlignment="1" applyProtection="1">
      <alignment horizontal="center" vertical="center" wrapText="1"/>
    </xf>
    <xf numFmtId="0" fontId="65" fillId="11" borderId="1" xfId="0" applyFont="1" applyFill="1" applyBorder="1" applyAlignment="1" applyProtection="1">
      <alignment horizontal="center" vertical="center" wrapText="1"/>
    </xf>
    <xf numFmtId="164" fontId="65" fillId="3" borderId="1" xfId="0" applyNumberFormat="1" applyFont="1" applyFill="1" applyBorder="1" applyAlignment="1" applyProtection="1">
      <alignment vertical="center" wrapText="1"/>
    </xf>
    <xf numFmtId="0" fontId="39" fillId="0" borderId="8" xfId="0" applyFont="1" applyBorder="1" applyAlignment="1">
      <alignment horizontal="center" vertical="center"/>
    </xf>
    <xf numFmtId="0" fontId="39" fillId="0" borderId="0" xfId="0" applyFont="1" applyAlignment="1">
      <alignment horizontal="center" vertical="center"/>
    </xf>
    <xf numFmtId="0" fontId="39" fillId="0" borderId="22" xfId="0" applyFont="1" applyBorder="1" applyAlignment="1">
      <alignment horizontal="center" vertical="center"/>
    </xf>
    <xf numFmtId="0" fontId="36" fillId="0" borderId="0" xfId="0" applyFont="1" applyAlignment="1">
      <alignment horizontal="center" vertical="center"/>
    </xf>
    <xf numFmtId="0" fontId="3" fillId="20" borderId="0" xfId="0" applyFont="1" applyFill="1" applyAlignment="1">
      <alignment horizontal="left" vertical="top" wrapText="1"/>
    </xf>
    <xf numFmtId="0" fontId="0" fillId="0" borderId="0" xfId="0" applyAlignment="1">
      <alignment horizontal="center" vertical="center"/>
    </xf>
    <xf numFmtId="0" fontId="2" fillId="20" borderId="0" xfId="0" applyFont="1" applyFill="1" applyAlignment="1">
      <alignment horizontal="left" vertical="top" wrapText="1"/>
    </xf>
    <xf numFmtId="0" fontId="2" fillId="20" borderId="0" xfId="0" applyFont="1" applyFill="1" applyAlignment="1">
      <alignment horizontal="left" vertical="center" wrapText="1"/>
    </xf>
    <xf numFmtId="0" fontId="3" fillId="20" borderId="0" xfId="0" applyFont="1" applyFill="1" applyAlignment="1">
      <alignment horizontal="left" vertical="center" wrapText="1"/>
    </xf>
    <xf numFmtId="0" fontId="26" fillId="0" borderId="0" xfId="0" applyFont="1" applyAlignment="1">
      <alignment horizontal="left" vertical="center"/>
    </xf>
    <xf numFmtId="0" fontId="31" fillId="0" borderId="0" xfId="0" applyFont="1" applyAlignment="1">
      <alignment horizontal="left" vertical="center"/>
    </xf>
    <xf numFmtId="0" fontId="3" fillId="20" borderId="0" xfId="0" applyFont="1" applyFill="1" applyAlignment="1">
      <alignment horizontal="left" vertical="top"/>
    </xf>
    <xf numFmtId="0" fontId="30" fillId="0" borderId="8" xfId="0" applyFont="1" applyBorder="1" applyAlignment="1">
      <alignment horizontal="center" vertical="center"/>
    </xf>
    <xf numFmtId="0" fontId="30" fillId="0" borderId="0" xfId="0" applyFont="1" applyAlignment="1">
      <alignment horizontal="center" vertical="center"/>
    </xf>
    <xf numFmtId="0" fontId="30" fillId="0" borderId="22" xfId="0" applyFont="1" applyBorder="1" applyAlignment="1">
      <alignment horizontal="center" vertical="center"/>
    </xf>
    <xf numFmtId="0" fontId="29" fillId="9" borderId="8" xfId="0" applyFont="1" applyFill="1" applyBorder="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9" borderId="22" xfId="0" applyFont="1" applyFill="1" applyBorder="1" applyAlignment="1" applyProtection="1">
      <alignment horizontal="center" vertical="center"/>
      <protection locked="0"/>
    </xf>
    <xf numFmtId="0" fontId="33" fillId="0" borderId="8" xfId="0" applyFont="1" applyBorder="1" applyAlignment="1">
      <alignment horizontal="center" vertical="center"/>
    </xf>
    <xf numFmtId="0" fontId="33" fillId="0" borderId="0" xfId="0" applyFont="1" applyAlignment="1">
      <alignment horizontal="center" vertical="center"/>
    </xf>
    <xf numFmtId="0" fontId="33" fillId="0" borderId="22" xfId="0" applyFont="1" applyBorder="1" applyAlignment="1">
      <alignment horizontal="center" vertical="center"/>
    </xf>
    <xf numFmtId="0" fontId="31" fillId="0" borderId="0" xfId="0" applyFont="1" applyAlignment="1">
      <alignment horizontal="center" vertical="center" wrapText="1"/>
    </xf>
    <xf numFmtId="0" fontId="36" fillId="20" borderId="0" xfId="0" applyFont="1" applyFill="1" applyAlignment="1">
      <alignment horizontal="left" vertical="center" wrapText="1"/>
    </xf>
    <xf numFmtId="0" fontId="36" fillId="20" borderId="0" xfId="0" applyFont="1" applyFill="1" applyAlignment="1">
      <alignment horizontal="left" vertical="center"/>
    </xf>
    <xf numFmtId="0" fontId="65" fillId="12" borderId="16" xfId="0" applyFont="1" applyFill="1" applyBorder="1" applyAlignment="1">
      <alignment horizontal="center" vertical="center" wrapText="1"/>
    </xf>
    <xf numFmtId="0" fontId="65" fillId="12" borderId="1" xfId="0" applyFont="1" applyFill="1" applyBorder="1" applyAlignment="1">
      <alignment horizontal="center" vertical="center" wrapText="1"/>
    </xf>
    <xf numFmtId="0" fontId="66" fillId="34" borderId="45" xfId="0" applyFont="1" applyFill="1" applyBorder="1" applyAlignment="1">
      <alignment horizontal="center" vertical="center" wrapText="1"/>
    </xf>
    <xf numFmtId="0" fontId="66" fillId="34" borderId="46" xfId="0" applyFont="1" applyFill="1" applyBorder="1" applyAlignment="1">
      <alignment horizontal="center" vertical="center" wrapText="1"/>
    </xf>
    <xf numFmtId="0" fontId="66" fillId="34" borderId="47" xfId="0" applyFont="1" applyFill="1" applyBorder="1" applyAlignment="1">
      <alignment horizontal="center" vertical="center" wrapText="1"/>
    </xf>
    <xf numFmtId="0" fontId="66" fillId="34" borderId="62"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65" fillId="12" borderId="11" xfId="0" applyFont="1" applyFill="1" applyBorder="1" applyAlignment="1" applyProtection="1">
      <alignment horizontal="center" vertical="center" wrapText="1"/>
    </xf>
    <xf numFmtId="0" fontId="65" fillId="12" borderId="14" xfId="0" applyFont="1" applyFill="1" applyBorder="1" applyAlignment="1" applyProtection="1">
      <alignment horizontal="center" vertical="center" wrapText="1"/>
    </xf>
    <xf numFmtId="0" fontId="65" fillId="3" borderId="32" xfId="0" applyFont="1" applyFill="1" applyBorder="1" applyAlignment="1" applyProtection="1">
      <alignment horizontal="right" vertical="center" wrapText="1"/>
    </xf>
    <xf numFmtId="0" fontId="65" fillId="3" borderId="1" xfId="0" applyFont="1" applyFill="1" applyBorder="1" applyAlignment="1" applyProtection="1">
      <alignment horizontal="right" vertical="center" wrapText="1"/>
    </xf>
    <xf numFmtId="164" fontId="65" fillId="3" borderId="2" xfId="0" applyNumberFormat="1" applyFont="1" applyFill="1" applyBorder="1" applyAlignment="1" applyProtection="1">
      <alignment horizontal="center" vertical="center" wrapText="1"/>
    </xf>
    <xf numFmtId="164" fontId="65" fillId="3" borderId="3" xfId="0" applyNumberFormat="1" applyFont="1" applyFill="1" applyBorder="1" applyAlignment="1" applyProtection="1">
      <alignment horizontal="center" vertical="center" wrapText="1"/>
    </xf>
    <xf numFmtId="0" fontId="66" fillId="20" borderId="2" xfId="0" applyFont="1" applyFill="1" applyBorder="1" applyAlignment="1" applyProtection="1">
      <alignment horizontal="center" vertical="center" wrapText="1"/>
    </xf>
    <xf numFmtId="0" fontId="66" fillId="20" borderId="9" xfId="0" applyFont="1" applyFill="1" applyBorder="1" applyAlignment="1" applyProtection="1">
      <alignment horizontal="center" vertical="center" wrapText="1"/>
    </xf>
    <xf numFmtId="0" fontId="66" fillId="20" borderId="3" xfId="0" applyFont="1" applyFill="1" applyBorder="1" applyAlignment="1" applyProtection="1">
      <alignment horizontal="center" vertical="center" wrapText="1"/>
    </xf>
    <xf numFmtId="0" fontId="65" fillId="3" borderId="1" xfId="0" applyFont="1" applyFill="1" applyBorder="1" applyAlignment="1">
      <alignment horizontal="right" vertical="center" wrapText="1"/>
    </xf>
    <xf numFmtId="0" fontId="66" fillId="34" borderId="1" xfId="0" applyFont="1" applyFill="1" applyBorder="1" applyAlignment="1" applyProtection="1">
      <alignment horizontal="center" vertical="center" wrapText="1"/>
    </xf>
    <xf numFmtId="0" fontId="66" fillId="20" borderId="25" xfId="0" applyFont="1" applyFill="1" applyBorder="1" applyAlignment="1">
      <alignment horizontal="center" vertical="center" wrapText="1"/>
    </xf>
    <xf numFmtId="0" fontId="66" fillId="20" borderId="0" xfId="0" applyFont="1" applyFill="1" applyAlignment="1">
      <alignment horizontal="center" vertical="center" wrapText="1"/>
    </xf>
    <xf numFmtId="0" fontId="66" fillId="20" borderId="44" xfId="0" applyFont="1" applyFill="1" applyBorder="1" applyAlignment="1">
      <alignment horizontal="center" vertical="center" wrapText="1"/>
    </xf>
    <xf numFmtId="0" fontId="65" fillId="12" borderId="1" xfId="0" applyFont="1" applyFill="1" applyBorder="1" applyAlignment="1" applyProtection="1">
      <alignment horizontal="center" vertical="center" wrapText="1"/>
    </xf>
    <xf numFmtId="0" fontId="37" fillId="20" borderId="1" xfId="0" applyFont="1" applyFill="1" applyBorder="1" applyAlignment="1">
      <alignment horizontal="center" vertical="center"/>
    </xf>
    <xf numFmtId="0" fontId="22" fillId="19" borderId="11" xfId="0" applyFont="1" applyFill="1" applyBorder="1" applyAlignment="1">
      <alignment horizontal="center" vertical="center" wrapText="1"/>
    </xf>
    <xf numFmtId="0" fontId="22" fillId="19" borderId="26" xfId="0" applyFont="1" applyFill="1" applyBorder="1" applyAlignment="1">
      <alignment horizontal="center" vertical="center" wrapText="1"/>
    </xf>
    <xf numFmtId="0" fontId="22" fillId="19" borderId="14" xfId="0" applyFont="1" applyFill="1" applyBorder="1" applyAlignment="1">
      <alignment horizontal="center" vertical="center" wrapText="1"/>
    </xf>
    <xf numFmtId="0" fontId="20" fillId="20" borderId="2" xfId="0" applyFont="1" applyFill="1" applyBorder="1" applyAlignment="1" applyProtection="1">
      <alignment horizontal="center" vertical="center"/>
    </xf>
    <xf numFmtId="0" fontId="20" fillId="20" borderId="9" xfId="0" applyFont="1" applyFill="1" applyBorder="1" applyAlignment="1" applyProtection="1">
      <alignment horizontal="center" vertical="center"/>
    </xf>
    <xf numFmtId="0" fontId="20" fillId="20" borderId="30" xfId="0" applyFont="1" applyFill="1" applyBorder="1" applyAlignment="1" applyProtection="1">
      <alignment horizontal="center" vertical="center"/>
    </xf>
    <xf numFmtId="0" fontId="20" fillId="14" borderId="31" xfId="0" applyFont="1" applyFill="1" applyBorder="1" applyAlignment="1" applyProtection="1">
      <alignment horizontal="center" vertical="center"/>
    </xf>
    <xf numFmtId="0" fontId="20" fillId="14" borderId="9" xfId="0" applyFont="1" applyFill="1" applyBorder="1" applyAlignment="1" applyProtection="1">
      <alignment horizontal="center" vertical="center"/>
    </xf>
    <xf numFmtId="0" fontId="20" fillId="14" borderId="3" xfId="0" applyFont="1" applyFill="1" applyBorder="1" applyAlignment="1" applyProtection="1">
      <alignment horizontal="center" vertical="center"/>
    </xf>
    <xf numFmtId="0" fontId="22" fillId="12" borderId="11" xfId="0" applyFont="1" applyFill="1" applyBorder="1" applyAlignment="1" applyProtection="1">
      <alignment horizontal="center" vertical="center" wrapText="1"/>
    </xf>
    <xf numFmtId="0" fontId="22" fillId="12" borderId="14" xfId="0" applyFont="1" applyFill="1" applyBorder="1" applyAlignment="1" applyProtection="1">
      <alignment horizontal="center" vertical="center" wrapText="1"/>
    </xf>
    <xf numFmtId="0" fontId="5" fillId="3" borderId="2" xfId="0" applyFont="1" applyFill="1" applyBorder="1" applyAlignment="1">
      <alignment horizontal="right" vertical="center"/>
    </xf>
    <xf numFmtId="0" fontId="5" fillId="3" borderId="9" xfId="0" applyFont="1" applyFill="1" applyBorder="1" applyAlignment="1">
      <alignment horizontal="right" vertical="center"/>
    </xf>
    <xf numFmtId="0" fontId="5" fillId="3" borderId="3" xfId="0" applyFont="1" applyFill="1" applyBorder="1" applyAlignment="1">
      <alignment horizontal="right" vertical="center"/>
    </xf>
    <xf numFmtId="0" fontId="5" fillId="3" borderId="31" xfId="0" applyFont="1" applyFill="1" applyBorder="1" applyAlignment="1" applyProtection="1">
      <alignment horizontal="right" vertical="center"/>
    </xf>
    <xf numFmtId="0" fontId="5" fillId="3" borderId="9" xfId="0" applyFont="1" applyFill="1" applyBorder="1" applyAlignment="1" applyProtection="1">
      <alignment horizontal="right" vertical="center"/>
    </xf>
    <xf numFmtId="0" fontId="5" fillId="3" borderId="3" xfId="0" applyFont="1" applyFill="1" applyBorder="1" applyAlignment="1" applyProtection="1">
      <alignment horizontal="right" vertical="center"/>
    </xf>
    <xf numFmtId="0" fontId="5" fillId="3" borderId="2" xfId="0" applyFont="1" applyFill="1" applyBorder="1" applyAlignment="1" applyProtection="1">
      <alignment horizontal="right" vertical="center" wrapText="1"/>
    </xf>
    <xf numFmtId="0" fontId="5" fillId="3" borderId="9" xfId="0" applyFont="1" applyFill="1" applyBorder="1" applyAlignment="1" applyProtection="1">
      <alignment horizontal="right" vertical="center" wrapText="1"/>
    </xf>
    <xf numFmtId="0" fontId="5" fillId="3" borderId="32" xfId="0" applyFont="1" applyFill="1" applyBorder="1" applyAlignment="1" applyProtection="1">
      <alignment horizontal="right" vertical="center" wrapText="1"/>
    </xf>
    <xf numFmtId="0" fontId="5" fillId="3" borderId="1" xfId="0" applyFont="1" applyFill="1" applyBorder="1" applyAlignment="1" applyProtection="1">
      <alignment horizontal="right" vertical="center" wrapText="1"/>
    </xf>
    <xf numFmtId="44" fontId="5" fillId="3" borderId="2" xfId="0" applyNumberFormat="1" applyFont="1" applyFill="1" applyBorder="1" applyAlignment="1" applyProtection="1">
      <alignment horizontal="center" vertical="center" wrapText="1"/>
    </xf>
    <xf numFmtId="44" fontId="5" fillId="3" borderId="3" xfId="0" applyNumberFormat="1" applyFont="1" applyFill="1" applyBorder="1" applyAlignment="1" applyProtection="1">
      <alignment horizontal="center" vertical="center" wrapText="1"/>
    </xf>
    <xf numFmtId="0" fontId="20" fillId="20" borderId="1" xfId="0" applyFont="1" applyFill="1" applyBorder="1" applyAlignment="1" applyProtection="1">
      <alignment horizontal="center" vertical="center" wrapText="1"/>
    </xf>
    <xf numFmtId="0" fontId="20" fillId="20" borderId="2" xfId="0" applyFont="1" applyFill="1" applyBorder="1" applyAlignment="1" applyProtection="1">
      <alignment horizontal="center" vertical="center" wrapText="1"/>
    </xf>
    <xf numFmtId="0" fontId="20" fillId="20" borderId="29" xfId="0" applyFont="1" applyFill="1" applyBorder="1" applyAlignment="1" applyProtection="1">
      <alignment horizontal="center" vertical="center" wrapText="1"/>
    </xf>
    <xf numFmtId="0" fontId="20" fillId="34" borderId="31" xfId="0" applyFont="1" applyFill="1" applyBorder="1" applyAlignment="1" applyProtection="1">
      <alignment horizontal="center" vertical="center" wrapText="1"/>
    </xf>
    <xf numFmtId="0" fontId="20" fillId="34" borderId="9" xfId="0" applyFont="1" applyFill="1" applyBorder="1" applyAlignment="1" applyProtection="1">
      <alignment horizontal="center" vertical="center" wrapText="1"/>
    </xf>
    <xf numFmtId="0" fontId="20" fillId="34" borderId="3" xfId="0" applyFont="1" applyFill="1" applyBorder="1" applyAlignment="1" applyProtection="1">
      <alignment horizontal="center" vertical="center" wrapText="1"/>
    </xf>
    <xf numFmtId="0" fontId="22" fillId="12" borderId="2" xfId="0" applyFont="1" applyFill="1" applyBorder="1" applyAlignment="1" applyProtection="1">
      <alignment horizontal="center" vertical="center" wrapText="1"/>
    </xf>
    <xf numFmtId="0" fontId="22" fillId="12" borderId="9" xfId="0" applyFont="1" applyFill="1" applyBorder="1" applyAlignment="1" applyProtection="1">
      <alignment horizontal="center" vertical="center" wrapText="1"/>
    </xf>
    <xf numFmtId="0" fontId="22" fillId="12" borderId="3" xfId="0" applyFont="1" applyFill="1" applyBorder="1" applyAlignment="1" applyProtection="1">
      <alignment horizontal="center" vertical="center" wrapText="1"/>
    </xf>
    <xf numFmtId="0" fontId="22" fillId="13" borderId="2" xfId="0" applyFont="1" applyFill="1" applyBorder="1" applyAlignment="1" applyProtection="1">
      <alignment horizontal="center" vertical="center" wrapText="1"/>
    </xf>
    <xf numFmtId="0" fontId="22" fillId="13" borderId="9" xfId="0" applyFont="1" applyFill="1" applyBorder="1" applyAlignment="1" applyProtection="1">
      <alignment horizontal="center" vertical="center" wrapText="1"/>
    </xf>
    <xf numFmtId="0" fontId="22" fillId="13" borderId="3" xfId="0" applyFont="1" applyFill="1" applyBorder="1" applyAlignment="1" applyProtection="1">
      <alignment horizontal="center" vertical="center" wrapText="1"/>
    </xf>
    <xf numFmtId="0" fontId="20" fillId="20" borderId="2" xfId="0" applyFont="1" applyFill="1" applyBorder="1" applyAlignment="1">
      <alignment horizontal="center" vertical="center" wrapText="1"/>
    </xf>
    <xf numFmtId="0" fontId="20" fillId="20" borderId="9" xfId="0" applyFont="1" applyFill="1" applyBorder="1" applyAlignment="1">
      <alignment horizontal="center" vertical="center"/>
    </xf>
    <xf numFmtId="0" fontId="20" fillId="20" borderId="30" xfId="0" applyFont="1" applyFill="1" applyBorder="1" applyAlignment="1">
      <alignment horizontal="center" vertical="center"/>
    </xf>
    <xf numFmtId="0" fontId="20" fillId="14" borderId="31" xfId="0" applyFont="1" applyFill="1" applyBorder="1" applyAlignment="1">
      <alignment horizontal="center" vertical="center"/>
    </xf>
    <xf numFmtId="0" fontId="20" fillId="14" borderId="9" xfId="0" applyFont="1" applyFill="1" applyBorder="1" applyAlignment="1">
      <alignment horizontal="center" vertical="center"/>
    </xf>
    <xf numFmtId="0" fontId="20" fillId="14" borderId="3" xfId="0" applyFont="1" applyFill="1" applyBorder="1" applyAlignment="1">
      <alignment horizontal="center" vertical="center"/>
    </xf>
    <xf numFmtId="0" fontId="22" fillId="12" borderId="11" xfId="0" applyFont="1" applyFill="1" applyBorder="1" applyAlignment="1">
      <alignment horizontal="center" vertical="center" wrapText="1"/>
    </xf>
    <xf numFmtId="0" fontId="22" fillId="12" borderId="14" xfId="0" applyFont="1" applyFill="1" applyBorder="1" applyAlignment="1">
      <alignment horizontal="center" vertical="center" wrapText="1"/>
    </xf>
    <xf numFmtId="0" fontId="20" fillId="20" borderId="1" xfId="0" applyFont="1" applyFill="1" applyBorder="1" applyAlignment="1">
      <alignment horizontal="center" vertical="center" wrapText="1"/>
    </xf>
    <xf numFmtId="0" fontId="20" fillId="20" borderId="29" xfId="0" applyFont="1" applyFill="1" applyBorder="1" applyAlignment="1">
      <alignment horizontal="center" vertical="center" wrapText="1"/>
    </xf>
    <xf numFmtId="0" fontId="20" fillId="14" borderId="31" xfId="0" applyFont="1" applyFill="1" applyBorder="1" applyAlignment="1">
      <alignment horizontal="center" vertical="center" wrapText="1"/>
    </xf>
    <xf numFmtId="0" fontId="20" fillId="14" borderId="9" xfId="0" applyFont="1" applyFill="1" applyBorder="1" applyAlignment="1">
      <alignment horizontal="center" vertical="center" wrapText="1"/>
    </xf>
    <xf numFmtId="0" fontId="20" fillId="14" borderId="3" xfId="0" applyFont="1" applyFill="1" applyBorder="1" applyAlignment="1">
      <alignment horizontal="center" vertical="center" wrapText="1"/>
    </xf>
    <xf numFmtId="0" fontId="5" fillId="3" borderId="2" xfId="0" applyFont="1" applyFill="1" applyBorder="1" applyAlignment="1">
      <alignment horizontal="right" vertical="center" wrapText="1"/>
    </xf>
    <xf numFmtId="0" fontId="5" fillId="3" borderId="9" xfId="0" applyFont="1" applyFill="1" applyBorder="1" applyAlignment="1">
      <alignment horizontal="right" vertical="center" wrapText="1"/>
    </xf>
    <xf numFmtId="0" fontId="5" fillId="3" borderId="31" xfId="0" applyFont="1" applyFill="1" applyBorder="1" applyAlignment="1" applyProtection="1">
      <alignment horizontal="right" vertical="center" wrapText="1"/>
    </xf>
    <xf numFmtId="0" fontId="0" fillId="3" borderId="2"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22" fillId="13" borderId="2"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20" fillId="34" borderId="2" xfId="0" applyFont="1" applyFill="1" applyBorder="1" applyAlignment="1">
      <alignment horizontal="center" vertical="center" wrapText="1"/>
    </xf>
    <xf numFmtId="0" fontId="20" fillId="34" borderId="9" xfId="0" applyFont="1" applyFill="1" applyBorder="1" applyAlignment="1">
      <alignment horizontal="center" vertical="center" wrapText="1"/>
    </xf>
    <xf numFmtId="0" fontId="20" fillId="34" borderId="3" xfId="0" applyFont="1" applyFill="1" applyBorder="1" applyAlignment="1">
      <alignment horizontal="center" vertical="center" wrapText="1"/>
    </xf>
    <xf numFmtId="0" fontId="20" fillId="20" borderId="5" xfId="0" applyFont="1" applyFill="1" applyBorder="1" applyAlignment="1" applyProtection="1">
      <alignment horizontal="center" vertical="center" wrapText="1"/>
    </xf>
    <xf numFmtId="0" fontId="20" fillId="20" borderId="25" xfId="0" applyFont="1" applyFill="1" applyBorder="1" applyAlignment="1" applyProtection="1">
      <alignment horizontal="center" vertical="center" wrapText="1"/>
    </xf>
    <xf numFmtId="0" fontId="20" fillId="20" borderId="28" xfId="0" applyFont="1" applyFill="1" applyBorder="1" applyAlignment="1" applyProtection="1">
      <alignment horizontal="center" vertical="center" wrapText="1"/>
    </xf>
    <xf numFmtId="0" fontId="37" fillId="20" borderId="1" xfId="0" applyFont="1" applyFill="1" applyBorder="1" applyAlignment="1" applyProtection="1">
      <alignment horizontal="center" vertical="center" wrapText="1"/>
    </xf>
    <xf numFmtId="0" fontId="20" fillId="34" borderId="1" xfId="0" applyFont="1" applyFill="1" applyBorder="1" applyAlignment="1">
      <alignment horizontal="center" vertical="center" wrapText="1"/>
    </xf>
    <xf numFmtId="0" fontId="38" fillId="0" borderId="2" xfId="0" applyFont="1" applyBorder="1" applyAlignment="1">
      <alignment horizontal="center"/>
    </xf>
    <xf numFmtId="0" fontId="38" fillId="0" borderId="9" xfId="0" applyFont="1" applyBorder="1" applyAlignment="1">
      <alignment horizontal="center"/>
    </xf>
    <xf numFmtId="0" fontId="38" fillId="0" borderId="3" xfId="0" applyFont="1" applyBorder="1" applyAlignment="1">
      <alignment horizontal="center"/>
    </xf>
    <xf numFmtId="0" fontId="14" fillId="36" borderId="11" xfId="0" applyFont="1" applyFill="1" applyBorder="1" applyAlignment="1" applyProtection="1">
      <alignment horizontal="center" vertical="center" wrapText="1"/>
    </xf>
    <xf numFmtId="0" fontId="14" fillId="36" borderId="14" xfId="0" applyFont="1" applyFill="1" applyBorder="1" applyAlignment="1" applyProtection="1">
      <alignment horizontal="center" vertical="center" wrapText="1"/>
    </xf>
    <xf numFmtId="0" fontId="5" fillId="4" borderId="41" xfId="0" applyFont="1" applyFill="1" applyBorder="1" applyAlignment="1">
      <alignment horizontal="center" vertical="center"/>
    </xf>
    <xf numFmtId="0" fontId="5" fillId="4" borderId="55" xfId="0" applyFont="1" applyFill="1" applyBorder="1" applyAlignment="1">
      <alignment horizontal="center" vertical="center"/>
    </xf>
    <xf numFmtId="0" fontId="20" fillId="20" borderId="0" xfId="0" applyFont="1" applyFill="1" applyAlignment="1">
      <alignment horizontal="center" vertical="center"/>
    </xf>
    <xf numFmtId="0" fontId="20" fillId="20" borderId="22" xfId="0" applyFont="1" applyFill="1" applyBorder="1" applyAlignment="1">
      <alignment horizontal="center" vertical="center"/>
    </xf>
    <xf numFmtId="0" fontId="26" fillId="11" borderId="39" xfId="0" applyFont="1" applyFill="1" applyBorder="1" applyAlignment="1">
      <alignment horizontal="center" vertical="center" wrapText="1"/>
    </xf>
    <xf numFmtId="0" fontId="26" fillId="11" borderId="26" xfId="0" applyFont="1" applyFill="1" applyBorder="1" applyAlignment="1">
      <alignment horizontal="center" vertical="center" wrapText="1"/>
    </xf>
    <xf numFmtId="0" fontId="20" fillId="9" borderId="27" xfId="0" applyFont="1" applyFill="1" applyBorder="1" applyAlignment="1" applyProtection="1">
      <alignment horizontal="center" vertical="center"/>
      <protection locked="0"/>
    </xf>
    <xf numFmtId="0" fontId="20" fillId="9" borderId="19" xfId="0" applyFont="1" applyFill="1" applyBorder="1" applyAlignment="1" applyProtection="1">
      <alignment horizontal="center" vertical="center"/>
      <protection locked="0"/>
    </xf>
    <xf numFmtId="0" fontId="26" fillId="3" borderId="27" xfId="0" applyFont="1" applyFill="1" applyBorder="1" applyAlignment="1">
      <alignment horizontal="center" vertical="center"/>
    </xf>
    <xf numFmtId="0" fontId="26" fillId="3" borderId="19" xfId="0" applyFont="1" applyFill="1" applyBorder="1" applyAlignment="1">
      <alignment horizontal="center" vertical="center"/>
    </xf>
    <xf numFmtId="0" fontId="26" fillId="11" borderId="37" xfId="0" applyFont="1" applyFill="1" applyBorder="1" applyAlignment="1">
      <alignment horizontal="center" vertical="center" wrapText="1"/>
    </xf>
    <xf numFmtId="0" fontId="26" fillId="11" borderId="14" xfId="0" applyFont="1" applyFill="1" applyBorder="1" applyAlignment="1">
      <alignment horizontal="center" vertical="center" wrapText="1"/>
    </xf>
    <xf numFmtId="0" fontId="26" fillId="11" borderId="17" xfId="0" applyFont="1" applyFill="1" applyBorder="1" applyAlignment="1">
      <alignment horizontal="center" vertical="center" wrapText="1"/>
    </xf>
    <xf numFmtId="0" fontId="26" fillId="11" borderId="11" xfId="0" applyFont="1" applyFill="1" applyBorder="1" applyAlignment="1">
      <alignment horizontal="center" vertical="center" wrapText="1"/>
    </xf>
    <xf numFmtId="0" fontId="0" fillId="36" borderId="10" xfId="0" applyFill="1" applyBorder="1" applyAlignment="1">
      <alignment horizontal="center" vertical="center" wrapText="1"/>
    </xf>
    <xf numFmtId="0" fontId="0" fillId="36" borderId="12" xfId="0" applyFill="1" applyBorder="1" applyAlignment="1">
      <alignment horizontal="center" vertical="center" wrapText="1"/>
    </xf>
    <xf numFmtId="0" fontId="0" fillId="36" borderId="13" xfId="0" applyFill="1" applyBorder="1" applyAlignment="1">
      <alignment horizontal="center" vertical="center" wrapText="1"/>
    </xf>
    <xf numFmtId="0" fontId="20" fillId="20" borderId="10" xfId="0" applyFont="1" applyFill="1" applyBorder="1" applyAlignment="1">
      <alignment horizontal="center" vertical="center" wrapText="1"/>
    </xf>
    <xf numFmtId="0" fontId="20" fillId="20" borderId="12" xfId="0" applyFont="1" applyFill="1" applyBorder="1" applyAlignment="1">
      <alignment horizontal="center" vertical="center" wrapText="1"/>
    </xf>
    <xf numFmtId="0" fontId="20" fillId="20" borderId="13" xfId="0" applyFont="1" applyFill="1" applyBorder="1" applyAlignment="1">
      <alignment horizontal="center" vertical="center" wrapText="1"/>
    </xf>
    <xf numFmtId="0" fontId="20" fillId="9" borderId="60" xfId="0" applyFont="1" applyFill="1" applyBorder="1" applyAlignment="1" applyProtection="1">
      <alignment horizontal="center" vertical="center" wrapText="1"/>
      <protection locked="0"/>
    </xf>
    <xf numFmtId="0" fontId="20" fillId="9" borderId="57" xfId="0" applyFont="1" applyFill="1" applyBorder="1" applyAlignment="1" applyProtection="1">
      <alignment horizontal="center" vertical="center" wrapText="1"/>
      <protection locked="0"/>
    </xf>
    <xf numFmtId="0" fontId="68" fillId="12" borderId="16" xfId="0" applyFont="1" applyFill="1" applyBorder="1" applyAlignment="1">
      <alignment horizontal="center" vertical="center"/>
    </xf>
    <xf numFmtId="0" fontId="68" fillId="12" borderId="1" xfId="0" applyFont="1" applyFill="1" applyBorder="1" applyAlignment="1">
      <alignment horizontal="center" vertical="center"/>
    </xf>
    <xf numFmtId="0" fontId="68" fillId="12" borderId="34" xfId="0" applyFont="1" applyFill="1" applyBorder="1" applyAlignment="1">
      <alignment horizontal="center" vertical="center"/>
    </xf>
    <xf numFmtId="0" fontId="68" fillId="12" borderId="35" xfId="0" applyFont="1" applyFill="1" applyBorder="1" applyAlignment="1">
      <alignment horizontal="center" vertical="center"/>
    </xf>
    <xf numFmtId="0" fontId="20" fillId="13" borderId="10" xfId="0" applyFont="1" applyFill="1" applyBorder="1" applyAlignment="1">
      <alignment horizontal="center" vertical="center"/>
    </xf>
    <xf numFmtId="0" fontId="20" fillId="13" borderId="12" xfId="0" applyFont="1" applyFill="1" applyBorder="1" applyAlignment="1">
      <alignment horizontal="center" vertical="center"/>
    </xf>
    <xf numFmtId="0" fontId="20" fillId="13" borderId="13" xfId="0" applyFont="1" applyFill="1" applyBorder="1" applyAlignment="1">
      <alignment horizontal="center" vertical="center"/>
    </xf>
    <xf numFmtId="0" fontId="0" fillId="4" borderId="41" xfId="0" applyFill="1" applyBorder="1" applyAlignment="1">
      <alignment horizontal="center"/>
    </xf>
    <xf numFmtId="0" fontId="0" fillId="4" borderId="42" xfId="0" applyFill="1" applyBorder="1" applyAlignment="1">
      <alignment horizontal="center"/>
    </xf>
    <xf numFmtId="0" fontId="20" fillId="13" borderId="10" xfId="0" applyFont="1" applyFill="1" applyBorder="1" applyAlignment="1">
      <alignment horizontal="center" vertical="center" wrapText="1"/>
    </xf>
    <xf numFmtId="0" fontId="0" fillId="13" borderId="12" xfId="0" applyFill="1" applyBorder="1" applyAlignment="1">
      <alignment horizontal="center" vertical="center" wrapText="1"/>
    </xf>
    <xf numFmtId="0" fontId="0" fillId="13" borderId="13" xfId="0" applyFill="1" applyBorder="1" applyAlignment="1">
      <alignment horizontal="center" vertical="center" wrapText="1"/>
    </xf>
    <xf numFmtId="0" fontId="20" fillId="9" borderId="27" xfId="0" applyFont="1" applyFill="1" applyBorder="1" applyAlignment="1">
      <alignment horizontal="center" vertical="center"/>
    </xf>
    <xf numFmtId="0" fontId="20" fillId="9" borderId="19" xfId="0" applyFont="1" applyFill="1" applyBorder="1" applyAlignment="1">
      <alignment horizontal="center" vertical="center"/>
    </xf>
    <xf numFmtId="0" fontId="20" fillId="34" borderId="0" xfId="0" applyFont="1" applyFill="1" applyAlignment="1">
      <alignment horizontal="center" vertical="center"/>
    </xf>
    <xf numFmtId="0" fontId="20" fillId="34" borderId="10" xfId="0" applyFont="1" applyFill="1" applyBorder="1" applyAlignment="1">
      <alignment horizontal="center" vertical="center" wrapText="1"/>
    </xf>
    <xf numFmtId="0" fontId="0" fillId="34" borderId="12" xfId="0" applyFill="1" applyBorder="1" applyAlignment="1">
      <alignment horizontal="center" vertical="center" wrapText="1"/>
    </xf>
    <xf numFmtId="0" fontId="0" fillId="34" borderId="13" xfId="0" applyFill="1" applyBorder="1" applyAlignment="1">
      <alignment horizontal="center" vertical="center" wrapText="1"/>
    </xf>
    <xf numFmtId="0" fontId="38" fillId="34" borderId="10" xfId="0" applyFont="1" applyFill="1" applyBorder="1" applyAlignment="1">
      <alignment horizontal="center" vertical="center"/>
    </xf>
    <xf numFmtId="0" fontId="38" fillId="34" borderId="12" xfId="0" applyFont="1" applyFill="1" applyBorder="1" applyAlignment="1">
      <alignment horizontal="center" vertical="center"/>
    </xf>
    <xf numFmtId="0" fontId="38" fillId="34" borderId="13" xfId="0" applyFont="1" applyFill="1" applyBorder="1" applyAlignment="1">
      <alignment horizontal="center" vertical="center"/>
    </xf>
    <xf numFmtId="0" fontId="14" fillId="34" borderId="11" xfId="0" applyFont="1" applyFill="1" applyBorder="1" applyAlignment="1">
      <alignment horizontal="center" vertical="center" wrapText="1"/>
    </xf>
    <xf numFmtId="0" fontId="14" fillId="34" borderId="14" xfId="0" applyFont="1" applyFill="1" applyBorder="1" applyAlignment="1">
      <alignment horizontal="center" vertical="center" wrapText="1"/>
    </xf>
    <xf numFmtId="0" fontId="20" fillId="2" borderId="1" xfId="0" applyFont="1" applyFill="1" applyBorder="1" applyAlignment="1">
      <alignment horizontal="center" vertical="center"/>
    </xf>
    <xf numFmtId="0" fontId="5" fillId="0" borderId="10" xfId="0" applyFont="1" applyBorder="1" applyAlignment="1">
      <alignment horizontal="left"/>
    </xf>
    <xf numFmtId="0" fontId="5" fillId="0" borderId="12" xfId="0" applyFont="1" applyBorder="1" applyAlignment="1">
      <alignment horizontal="left"/>
    </xf>
    <xf numFmtId="0" fontId="5" fillId="0" borderId="13" xfId="0" applyFont="1" applyBorder="1" applyAlignment="1">
      <alignment horizontal="left"/>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0" fillId="12" borderId="2" xfId="0" applyFont="1" applyFill="1" applyBorder="1" applyAlignment="1">
      <alignment horizontal="left" vertical="center"/>
    </xf>
    <xf numFmtId="0" fontId="10" fillId="12" borderId="3" xfId="0" applyFont="1" applyFill="1" applyBorder="1" applyAlignment="1">
      <alignment horizontal="left" vertical="center"/>
    </xf>
    <xf numFmtId="0" fontId="5" fillId="5" borderId="2" xfId="0" applyFont="1" applyFill="1" applyBorder="1" applyAlignment="1">
      <alignment horizontal="center" vertical="center"/>
    </xf>
    <xf numFmtId="0" fontId="0" fillId="5" borderId="9" xfId="0" applyFill="1" applyBorder="1" applyAlignment="1">
      <alignment horizontal="center" vertical="center"/>
    </xf>
    <xf numFmtId="0" fontId="5" fillId="9" borderId="1" xfId="0" applyFont="1" applyFill="1" applyBorder="1" applyAlignment="1">
      <alignment horizontal="center"/>
    </xf>
    <xf numFmtId="14" fontId="0" fillId="0" borderId="1" xfId="0" applyNumberFormat="1" applyBorder="1" applyAlignment="1">
      <alignment horizontal="center" vertical="center"/>
    </xf>
    <xf numFmtId="0" fontId="5" fillId="14" borderId="1" xfId="0" applyFont="1" applyFill="1" applyBorder="1" applyAlignment="1">
      <alignment horizontal="center" vertical="center"/>
    </xf>
    <xf numFmtId="0" fontId="0" fillId="0" borderId="2" xfId="0" applyBorder="1" applyAlignment="1">
      <alignment horizontal="left"/>
    </xf>
    <xf numFmtId="0" fontId="0" fillId="0" borderId="9" xfId="0" applyBorder="1" applyAlignment="1">
      <alignment horizontal="left"/>
    </xf>
    <xf numFmtId="0" fontId="0" fillId="0" borderId="3" xfId="0" applyBorder="1" applyAlignment="1">
      <alignment horizontal="left"/>
    </xf>
  </cellXfs>
  <cellStyles count="102">
    <cellStyle name="2" xfId="11" xr:uid="{04E0009C-42EB-404F-BB61-CF460429193E}"/>
    <cellStyle name="Borne VE" xfId="12" xr:uid="{717B46F4-96BD-4CED-A875-97E262C0BA5C}"/>
    <cellStyle name="cellule blanche" xfId="13" xr:uid="{31E09DCA-025B-4774-9785-F06B55B66555}"/>
    <cellStyle name="cellule grise" xfId="14" xr:uid="{2F005B5C-8E7A-44F1-AF68-24CE7C20DCA2}"/>
    <cellStyle name="Cellule grise + rouge italique" xfId="15" xr:uid="{46D5B942-6AD3-42C6-B2E5-3779B3129908}"/>
    <cellStyle name="Cellule grise orange" xfId="16" xr:uid="{D4470B65-FBFD-4ACA-BCB5-41307D0D92DD}"/>
    <cellStyle name="cellule jaune" xfId="17" xr:uid="{EA04BAC5-0FD8-44FF-BBBA-64247A8FFA80}"/>
    <cellStyle name="celluleUpgradeV2.01" xfId="18" xr:uid="{BD279B21-9A24-4FCC-947F-4F13B3CCBCA8}"/>
    <cellStyle name="celluleUpgradeV2.02" xfId="19" xr:uid="{5863FE55-585B-4C6B-B8CC-F5271AB45FC2}"/>
    <cellStyle name="celluleUpgradeV2.03" xfId="20" xr:uid="{053D2684-FE53-421F-9420-0DAB9E8847DE}"/>
    <cellStyle name="celluleUpgradeV3.00" xfId="21" xr:uid="{E1266104-8EEA-4364-B06E-5EE5AC34B53E}"/>
    <cellStyle name="celluleUpgradeV3.01" xfId="22" xr:uid="{1FFFF7B5-9918-425F-84F9-8D8816BAE4B6}"/>
    <cellStyle name="celluleUpgradeV3.02" xfId="23" xr:uid="{4340D659-29F9-46CE-9B8F-F1207CB3F2A9}"/>
    <cellStyle name="celluleUpgradeV3.03" xfId="24" xr:uid="{4B24100F-4884-4422-9262-588BF2A3C1AF}"/>
    <cellStyle name="celluleUpgradeV3.04" xfId="25" xr:uid="{5027F31E-A293-4F86-88F0-D71531890F8C}"/>
    <cellStyle name="celluleUpgradeV4.00" xfId="26" xr:uid="{31A0BF47-069C-4D1A-BF9C-68DF9E07C829}"/>
    <cellStyle name="colonne dénomination FdCR" xfId="27" xr:uid="{69641495-7989-460E-A678-D351F66B3C52}"/>
    <cellStyle name="colonne dénomination MAJ" xfId="28" xr:uid="{7DDF0C7F-B8D6-4DEE-A3D2-C5791B512E6D}"/>
    <cellStyle name="colonne identifiant FdCR" xfId="29" xr:uid="{B6253641-E2BC-4631-AA61-2832459611C0}"/>
    <cellStyle name="colonne identifiant MAJ" xfId="30" xr:uid="{71E85CDE-6795-4EFE-8E74-ABAFAD8E7321}"/>
    <cellStyle name="colonne libellé FdCR" xfId="31" xr:uid="{70E32FA4-60B2-4397-9B65-B6C1A3666624}"/>
    <cellStyle name="colonne libellé MAJ" xfId="32" xr:uid="{D4E81E02-D063-4A91-BBE5-AEC8D3EC0D59}"/>
    <cellStyle name="date liste financeurs" xfId="33" xr:uid="{EEF8A83B-8F2F-4921-8734-224A3F118C27}"/>
    <cellStyle name="date MAJ financeurs" xfId="34" xr:uid="{43F2722B-8062-49E2-A44D-40682E81873D}"/>
    <cellStyle name="décompte lignes Data" xfId="35" xr:uid="{8F7AADBF-1DD1-47DA-A94B-90A7B955CF9D}"/>
    <cellStyle name="décompte lignes UC" xfId="36" xr:uid="{93EEC932-AC05-4D30-850E-E758EEBD3931}"/>
    <cellStyle name="Euro" xfId="37" xr:uid="{288C5ED2-69B1-4BBB-B5D5-6E724BB7DBEA}"/>
    <cellStyle name="Excel_BuiltIn_Percent" xfId="38" xr:uid="{6F6BA74A-9CD0-4F7F-BBAC-87989EC3A0A3}"/>
    <cellStyle name="FEADER et rouge" xfId="39" xr:uid="{9CC615EF-45CA-45CA-88FE-6B3CDEC3FD7D}"/>
    <cellStyle name="FEADER_2" xfId="40" xr:uid="{E25F9528-DCE7-41FB-B584-8A416FA262C0}"/>
    <cellStyle name="feuilleUpgradeV2.01" xfId="41" xr:uid="{522278C1-5FAB-4287-B203-2067EFF747FE}"/>
    <cellStyle name="feuilleUpgradeV2.02" xfId="42" xr:uid="{D7F0679B-F90B-4E3C-93FA-2EE5BC744080}"/>
    <cellStyle name="feuilleUpgradeV2.03" xfId="43" xr:uid="{07D21BF2-5B79-4BDC-92E3-10FB7AE811CD}"/>
    <cellStyle name="feuilleUpgradeV3.00" xfId="44" xr:uid="{4330A7B7-392A-4B44-94AE-19DE0FDFD38E}"/>
    <cellStyle name="feuilleUpgradeV3.01" xfId="45" xr:uid="{607B6FAA-A2FE-4973-899E-F93D07E8EE80}"/>
    <cellStyle name="feuilleUpgradeV3.02" xfId="46" xr:uid="{ECB5F15C-F30F-4772-BD42-1C28C16130D2}"/>
    <cellStyle name="feuilleUpgradeV3.03" xfId="47" xr:uid="{CD1D4C5B-558A-4D05-BA78-1094AC100F8B}"/>
    <cellStyle name="feuilleUpgradeV3.04" xfId="48" xr:uid="{C13AB2DE-3AFE-490B-9D98-9A668E87F9DD}"/>
    <cellStyle name="feuilleUpgradeV4.00" xfId="49" xr:uid="{160C2967-3A48-4645-AF9E-0CFDE157ECA6}"/>
    <cellStyle name="Gris" xfId="50" xr:uid="{7783786A-8398-4C2D-9183-86E16745BBB0}"/>
    <cellStyle name="Gris rose" xfId="51" xr:uid="{607F641A-ADBA-42F6-8988-18B6A815DAF0}"/>
    <cellStyle name="gris_et_vert" xfId="52" xr:uid="{F8518523-8579-48F0-9F59-9A069C74C7E8}"/>
    <cellStyle name="Heading" xfId="53" xr:uid="{CCD4EE56-0F4B-4081-B676-F382B5B535A3}"/>
    <cellStyle name="Heading1" xfId="54" xr:uid="{47E5C29B-60A8-49E2-BFE6-7F0F86735BD5}"/>
    <cellStyle name="Installation patch automatique" xfId="55" xr:uid="{CA9113B9-4DAB-46ED-ADB4-2508AE8B7EC7}"/>
    <cellStyle name="jusDeCitronBleu" xfId="56" xr:uid="{94EE1E82-7D87-438A-B1F9-D4DF7D66BA2A}"/>
    <cellStyle name="KO" xfId="57" xr:uid="{F6066D03-418E-4DAC-A17E-4F30C88FE614}"/>
    <cellStyle name="Lien hypertexte" xfId="6" builtinId="8"/>
    <cellStyle name="MC Dépenses ss opé" xfId="58" xr:uid="{DC3A77EC-8E3B-4121-8DBA-8A051B8FB5E6}"/>
    <cellStyle name="MC GUC calcul sub" xfId="59" xr:uid="{A7AEBF45-9085-43FE-BE35-A710F90BCE84}"/>
    <cellStyle name="Milliers 2" xfId="8" xr:uid="{00000000-0005-0000-0000-000035000000}"/>
    <cellStyle name="Milliers 2 2" xfId="60" xr:uid="{2E3906E1-FFC5-4C93-BF87-F58B0ACC636F}"/>
    <cellStyle name="modif_en_vert" xfId="61" xr:uid="{1FF914EA-BCEB-4F35-B563-5223FCDEA39E}"/>
    <cellStyle name="Monétaire" xfId="101" builtinId="4"/>
    <cellStyle name="Monétaire 2" xfId="3" xr:uid="{00000000-0005-0000-0000-000002000000}"/>
    <cellStyle name="Monétaire 2 2" xfId="7" xr:uid="{00000000-0005-0000-0000-000002000000}"/>
    <cellStyle name="Monétaire 3" xfId="9" xr:uid="{00000000-0005-0000-0000-000036000000}"/>
    <cellStyle name="New" xfId="62" xr:uid="{969005A8-8F38-45E2-BF3F-30EDBDF2F390}"/>
    <cellStyle name="Normal" xfId="0" builtinId="0"/>
    <cellStyle name="Normal 2" xfId="2" xr:uid="{00000000-0005-0000-0000-000004000000}"/>
    <cellStyle name="Normal 2 2" xfId="63" xr:uid="{76A2657A-F60E-4144-8F20-C3DA4C920E5F}"/>
    <cellStyle name="Normal 3" xfId="4" xr:uid="{00000000-0005-0000-0000-000005000000}"/>
    <cellStyle name="Normal 4" xfId="10" xr:uid="{EB170D02-90C7-4AC1-9850-BFD3C2EE31BE}"/>
    <cellStyle name="offset ligne contrôle moteur formules" xfId="64" xr:uid="{33B47F17-1BDC-43EF-8846-14B7BA43270A}"/>
    <cellStyle name="offset ligne contrôle Sub*" xfId="65" xr:uid="{A3037A5B-392F-4855-BA60-D1CF01FE5B27}"/>
    <cellStyle name="OK" xfId="66" xr:uid="{871DD451-21BE-4EAE-81C8-64DED1C6C9A4}"/>
    <cellStyle name="orange parme" xfId="67" xr:uid="{AACE495A-C257-4B2A-9BFD-480BF4252368}"/>
    <cellStyle name="plage étirement Assiette TO - Data" xfId="68" xr:uid="{8CFFCD84-6750-4CFE-AD51-61003B72E3CE}"/>
    <cellStyle name="plage étirement Assiette TO - UC" xfId="69" xr:uid="{26FE2F96-D362-4926-AAD8-417CE54731B4}"/>
    <cellStyle name="plage étirement Sub*" xfId="70" xr:uid="{186BA4E8-0C8F-41B5-971C-5EF23109E762}"/>
    <cellStyle name="plage MAJ libellés financeurs" xfId="71" xr:uid="{F9A1D9FB-8F6C-4192-9DD4-944CEE6FCDD2}"/>
    <cellStyle name="plage moteur formules" xfId="72" xr:uid="{20647E00-854D-4E57-9B45-2E54D20F673F}"/>
    <cellStyle name="plage moteur formules obligatoire" xfId="73" xr:uid="{76A675F9-56B5-44A2-A237-518E882E78BB}"/>
    <cellStyle name="Position cellule note patch" xfId="74" xr:uid="{A939A732-49F8-4373-AF9F-39FA1B53A04C}"/>
    <cellStyle name="Position cellule version FDCR" xfId="75" xr:uid="{1FF40AEE-4027-469D-AB3B-4A3C050793DD}"/>
    <cellStyle name="position cellule version patch" xfId="76" xr:uid="{B7FAB01F-DA34-4293-B7C0-D10B3AC0BE77}"/>
    <cellStyle name="position colonne contrôle moteur formules" xfId="77" xr:uid="{37122EFF-CF1C-436B-9293-F74DD01C9EF8}"/>
    <cellStyle name="position colonne contrôle Sub*" xfId="78" xr:uid="{4D6A4752-ADE2-41ED-946F-82079F49C8A5}"/>
    <cellStyle name="Pourcentage" xfId="1" builtinId="5"/>
    <cellStyle name="Pourcentage 2" xfId="79" xr:uid="{8A94931A-6F4E-4C1C-8014-32E10318AAAC}"/>
    <cellStyle name="Princ" xfId="80" xr:uid="{86C26E0D-9D58-48B6-94F6-C8C3D68807EB}"/>
    <cellStyle name="Princ et rouge" xfId="81" xr:uid="{6D025FF4-4CE2-42AE-8F39-965275EB166D}"/>
    <cellStyle name="Result" xfId="82" xr:uid="{9715B7EC-C879-48DA-8EE2-A5DAA3981697}"/>
    <cellStyle name="Result2" xfId="83" xr:uid="{4CEADEDA-CEE1-47FE-831B-4ED401AA4AB4}"/>
    <cellStyle name="Rose Test ATO" xfId="84" xr:uid="{88EACBE7-C654-4EA0-A44D-EA47268B1005}"/>
    <cellStyle name="rouge_2" xfId="85" xr:uid="{6F6BDC27-28DD-4CAE-8158-ACBDDB6308D4}"/>
    <cellStyle name="Sans nom1" xfId="86" xr:uid="{07DCB6D3-3B77-4570-BF47-107D9F3DED4E}"/>
    <cellStyle name="Sans nom2" xfId="87" xr:uid="{9999AADE-5161-4655-82E7-E174A8D0D485}"/>
    <cellStyle name="Sans nom3" xfId="88" xr:uid="{03E3AF92-E840-40F7-A1E1-23061F7E1003}"/>
    <cellStyle name="Sans nom4" xfId="89" xr:uid="{F3DB3104-8BB4-4E87-A83C-73164F5C8D73}"/>
    <cellStyle name="Sans nom5" xfId="90" xr:uid="{CB8366A7-E4ED-4ADA-942A-311859DFCA3C}"/>
    <cellStyle name="Sans nom6" xfId="91" xr:uid="{4B2A77C5-8699-4CC0-9764-3009C803B5F9}"/>
    <cellStyle name="Sans nom7" xfId="92" xr:uid="{63675C14-9F03-497D-8199-2643124AF773}"/>
    <cellStyle name="status connexion sécurisée" xfId="93" xr:uid="{651F22DD-E317-4993-9B95-0AE49296738D}"/>
    <cellStyle name="statut connexion sécurisée" xfId="94" xr:uid="{5782F067-9724-42DC-BC57-38188AACA7B4}"/>
    <cellStyle name="TableStyleLight1" xfId="95" xr:uid="{51ADD55B-3EC2-43D2-8A67-E1E8CCC94C9E}"/>
    <cellStyle name="test" xfId="96" xr:uid="{422211AC-2946-4BD7-801E-9E7F801C69AC}"/>
    <cellStyle name="Texte explicatif 2" xfId="5" xr:uid="{00000000-0005-0000-0000-000007000000}"/>
    <cellStyle name="Tout blanc" xfId="97" xr:uid="{6170235F-B6F2-4B06-B1F4-57547D39A6D2}"/>
    <cellStyle name="typeCollageUpgrade" xfId="98" xr:uid="{CA9878CA-D4A0-44AF-A3C5-DF7E54AE02C7}"/>
    <cellStyle name="URL liste financeurs" xfId="99" xr:uid="{EE86A3A6-3F88-40ED-9138-AD581F5C3CAC}"/>
    <cellStyle name="URL liste patch" xfId="100" xr:uid="{3E7C89C2-776E-4541-A061-F45017478925}"/>
  </cellStyles>
  <dxfs count="67">
    <dxf>
      <font>
        <b/>
        <i val="0"/>
        <color rgb="FFFF0000"/>
      </font>
      <fill>
        <patternFill>
          <bgColor rgb="FFFFFF00"/>
        </patternFill>
      </fill>
    </dxf>
    <dxf>
      <font>
        <b/>
        <i val="0"/>
        <color rgb="FFFF0000"/>
      </font>
      <fill>
        <patternFill>
          <bgColor rgb="FFFFFF0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color rgb="FFFF0000"/>
      </font>
      <fill>
        <patternFill>
          <bgColor rgb="FFFFFF00"/>
        </patternFill>
      </fill>
    </dxf>
    <dxf>
      <fill>
        <patternFill>
          <bgColor theme="0" tint="-0.14996795556505021"/>
        </patternFill>
      </fill>
    </dxf>
    <dxf>
      <fill>
        <patternFill>
          <bgColor theme="0" tint="-0.14996795556505021"/>
        </patternFill>
      </fill>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color rgb="FFFF0000"/>
      </font>
      <fill>
        <patternFill>
          <bgColor rgb="FFFFFF00"/>
        </patternFill>
      </fill>
    </dxf>
    <dxf>
      <fill>
        <patternFill>
          <bgColor theme="0" tint="-0.14996795556505021"/>
        </patternFill>
      </fill>
    </dxf>
    <dxf>
      <fill>
        <patternFill>
          <bgColor theme="0" tint="-0.14996795556505021"/>
        </patternFill>
      </fill>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s>
  <tableStyles count="0" defaultTableStyle="TableStyleMedium2" defaultPivotStyle="PivotStyleLight16"/>
  <colors>
    <mruColors>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133351</xdr:colOff>
      <xdr:row>0</xdr:row>
      <xdr:rowOff>76200</xdr:rowOff>
    </xdr:from>
    <xdr:to>
      <xdr:col>3</xdr:col>
      <xdr:colOff>416719</xdr:colOff>
      <xdr:row>7</xdr:row>
      <xdr:rowOff>121082</xdr:rowOff>
    </xdr:to>
    <xdr:pic>
      <xdr:nvPicPr>
        <xdr:cNvPr id="3" name="Image 2">
          <a:extLst>
            <a:ext uri="{FF2B5EF4-FFF2-40B4-BE49-F238E27FC236}">
              <a16:creationId xmlns:a16="http://schemas.microsoft.com/office/drawing/2014/main" id="{EECB5CFE-9E7C-4A52-9241-8E61C1228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51" y="76200"/>
          <a:ext cx="1807368" cy="1378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xdr:rowOff>
    </xdr:from>
    <xdr:to>
      <xdr:col>0</xdr:col>
      <xdr:colOff>1733942</xdr:colOff>
      <xdr:row>2</xdr:row>
      <xdr:rowOff>1</xdr:rowOff>
    </xdr:to>
    <xdr:pic>
      <xdr:nvPicPr>
        <xdr:cNvPr id="3" name="Image 2">
          <a:extLst>
            <a:ext uri="{FF2B5EF4-FFF2-40B4-BE49-F238E27FC236}">
              <a16:creationId xmlns:a16="http://schemas.microsoft.com/office/drawing/2014/main" id="{6F45846C-284B-4F04-B302-3D96406EDF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
          <a:ext cx="1733942" cy="12799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74083</xdr:rowOff>
    </xdr:from>
    <xdr:to>
      <xdr:col>0</xdr:col>
      <xdr:colOff>941917</xdr:colOff>
      <xdr:row>2</xdr:row>
      <xdr:rowOff>316251</xdr:rowOff>
    </xdr:to>
    <xdr:pic>
      <xdr:nvPicPr>
        <xdr:cNvPr id="3" name="Image 2">
          <a:extLst>
            <a:ext uri="{FF2B5EF4-FFF2-40B4-BE49-F238E27FC236}">
              <a16:creationId xmlns:a16="http://schemas.microsoft.com/office/drawing/2014/main" id="{8103F59A-EA5B-4AC8-8FB1-76A3D37CA3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4083"/>
          <a:ext cx="941917" cy="722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380999</xdr:colOff>
      <xdr:row>1</xdr:row>
      <xdr:rowOff>2396</xdr:rowOff>
    </xdr:to>
    <xdr:pic>
      <xdr:nvPicPr>
        <xdr:cNvPr id="2" name="Image 1">
          <a:extLst>
            <a:ext uri="{FF2B5EF4-FFF2-40B4-BE49-F238E27FC236}">
              <a16:creationId xmlns:a16="http://schemas.microsoft.com/office/drawing/2014/main" id="{18C8985F-67E9-46E0-B1E3-C02AB0147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206499" cy="8875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15875</xdr:rowOff>
    </xdr:from>
    <xdr:to>
      <xdr:col>1</xdr:col>
      <xdr:colOff>434975</xdr:colOff>
      <xdr:row>0</xdr:row>
      <xdr:rowOff>903454</xdr:rowOff>
    </xdr:to>
    <xdr:pic>
      <xdr:nvPicPr>
        <xdr:cNvPr id="2" name="Image 1">
          <a:extLst>
            <a:ext uri="{FF2B5EF4-FFF2-40B4-BE49-F238E27FC236}">
              <a16:creationId xmlns:a16="http://schemas.microsoft.com/office/drawing/2014/main" id="{4C0C6EE5-9D76-431D-8E41-ED46A36C82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875"/>
          <a:ext cx="1177925" cy="8907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10432</xdr:rowOff>
    </xdr:from>
    <xdr:to>
      <xdr:col>1</xdr:col>
      <xdr:colOff>455544</xdr:colOff>
      <xdr:row>1</xdr:row>
      <xdr:rowOff>1647</xdr:rowOff>
    </xdr:to>
    <xdr:pic>
      <xdr:nvPicPr>
        <xdr:cNvPr id="2" name="Image 1">
          <a:extLst>
            <a:ext uri="{FF2B5EF4-FFF2-40B4-BE49-F238E27FC236}">
              <a16:creationId xmlns:a16="http://schemas.microsoft.com/office/drawing/2014/main" id="{C5D3C6DD-7E67-46BB-BEFB-31F556397E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257"/>
          <a:ext cx="1198494" cy="8967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416033</xdr:colOff>
      <xdr:row>0</xdr:row>
      <xdr:rowOff>916574</xdr:rowOff>
    </xdr:to>
    <xdr:pic>
      <xdr:nvPicPr>
        <xdr:cNvPr id="2" name="Image 1">
          <a:extLst>
            <a:ext uri="{FF2B5EF4-FFF2-40B4-BE49-F238E27FC236}">
              <a16:creationId xmlns:a16="http://schemas.microsoft.com/office/drawing/2014/main" id="{466CFB09-C8FC-4997-B4E3-E523BF4F5B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8102" cy="9165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483293</xdr:colOff>
      <xdr:row>0</xdr:row>
      <xdr:rowOff>913356</xdr:rowOff>
    </xdr:to>
    <xdr:pic>
      <xdr:nvPicPr>
        <xdr:cNvPr id="2" name="Image 1">
          <a:extLst>
            <a:ext uri="{FF2B5EF4-FFF2-40B4-BE49-F238E27FC236}">
              <a16:creationId xmlns:a16="http://schemas.microsoft.com/office/drawing/2014/main" id="{312165FF-E8B1-48DD-B049-8F394F6E1B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3249" cy="9133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1178351</xdr:colOff>
      <xdr:row>0</xdr:row>
      <xdr:rowOff>883343</xdr:rowOff>
    </xdr:to>
    <xdr:pic>
      <xdr:nvPicPr>
        <xdr:cNvPr id="4" name="Image 3">
          <a:extLst>
            <a:ext uri="{FF2B5EF4-FFF2-40B4-BE49-F238E27FC236}">
              <a16:creationId xmlns:a16="http://schemas.microsoft.com/office/drawing/2014/main" id="{94F1E6F7-E321-4179-BD41-7B92A32EF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78351" cy="8801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1321784</xdr:colOff>
      <xdr:row>1</xdr:row>
      <xdr:rowOff>2119</xdr:rowOff>
    </xdr:to>
    <xdr:pic>
      <xdr:nvPicPr>
        <xdr:cNvPr id="4" name="Image 3">
          <a:extLst>
            <a:ext uri="{FF2B5EF4-FFF2-40B4-BE49-F238E27FC236}">
              <a16:creationId xmlns:a16="http://schemas.microsoft.com/office/drawing/2014/main" id="{1178668E-7F79-4006-BA0E-D5940311FD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28134" cy="10128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258489</xdr:colOff>
      <xdr:row>1</xdr:row>
      <xdr:rowOff>418</xdr:rowOff>
    </xdr:to>
    <xdr:pic>
      <xdr:nvPicPr>
        <xdr:cNvPr id="5" name="Image 4">
          <a:extLst>
            <a:ext uri="{FF2B5EF4-FFF2-40B4-BE49-F238E27FC236}">
              <a16:creationId xmlns:a16="http://schemas.microsoft.com/office/drawing/2014/main" id="{183E5AED-0363-457E-AE8E-9567A691E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67039" cy="113377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olivier.gaillard@gard.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EAAE-43B2-456A-A8C2-FCAD246C52E9}">
  <sheetPr codeName="Feuil2">
    <pageSetUpPr fitToPage="1"/>
  </sheetPr>
  <dimension ref="A1:X29"/>
  <sheetViews>
    <sheetView showGridLines="0" topLeftCell="A9" zoomScale="80" zoomScaleNormal="80" zoomScaleSheetLayoutView="80" zoomScalePageLayoutView="120" workbookViewId="0">
      <selection activeCell="B18" sqref="B18:W18"/>
    </sheetView>
  </sheetViews>
  <sheetFormatPr baseColWidth="10" defaultColWidth="11.42578125" defaultRowHeight="15"/>
  <cols>
    <col min="1" max="9" width="11.42578125" style="1"/>
    <col min="10" max="10" width="16.7109375" style="1" customWidth="1"/>
    <col min="11" max="16384" width="11.42578125" style="1"/>
  </cols>
  <sheetData>
    <row r="1" spans="1:24">
      <c r="A1" s="122"/>
      <c r="B1" s="123"/>
      <c r="C1" s="123"/>
      <c r="D1" s="123"/>
      <c r="E1" s="123"/>
      <c r="F1" s="123"/>
      <c r="G1" s="123"/>
      <c r="H1" s="123"/>
      <c r="I1" s="123"/>
      <c r="J1" s="123"/>
      <c r="K1" s="123"/>
      <c r="L1" s="123"/>
      <c r="M1" s="123"/>
      <c r="N1" s="123"/>
      <c r="O1" s="123"/>
      <c r="P1" s="123"/>
      <c r="Q1" s="123"/>
      <c r="R1" s="123"/>
      <c r="S1" s="123"/>
      <c r="T1" s="123"/>
      <c r="U1" s="123"/>
      <c r="V1" s="123"/>
      <c r="W1" s="123"/>
      <c r="X1" s="124"/>
    </row>
    <row r="2" spans="1:24">
      <c r="A2" s="125"/>
      <c r="X2" s="126"/>
    </row>
    <row r="3" spans="1:24">
      <c r="A3" s="125"/>
      <c r="X3" s="126"/>
    </row>
    <row r="4" spans="1:24">
      <c r="A4" s="125"/>
      <c r="X4" s="126"/>
    </row>
    <row r="5" spans="1:24">
      <c r="A5" s="125"/>
      <c r="X5" s="126"/>
    </row>
    <row r="6" spans="1:24">
      <c r="A6" s="125"/>
      <c r="X6" s="126"/>
    </row>
    <row r="7" spans="1:24">
      <c r="A7" s="125"/>
      <c r="V7" s="436"/>
      <c r="W7" s="436"/>
      <c r="X7" s="126"/>
    </row>
    <row r="8" spans="1:24" ht="21">
      <c r="A8" s="449" t="s">
        <v>0</v>
      </c>
      <c r="B8" s="450"/>
      <c r="C8" s="450"/>
      <c r="D8" s="450"/>
      <c r="E8" s="450"/>
      <c r="F8" s="450"/>
      <c r="G8" s="450"/>
      <c r="H8" s="450"/>
      <c r="I8" s="450"/>
      <c r="J8" s="450"/>
      <c r="K8" s="450"/>
      <c r="L8" s="450"/>
      <c r="M8" s="450"/>
      <c r="N8" s="450"/>
      <c r="O8" s="450"/>
      <c r="P8" s="450"/>
      <c r="Q8" s="450"/>
      <c r="R8" s="450"/>
      <c r="S8" s="450"/>
      <c r="T8" s="450"/>
      <c r="U8" s="450"/>
      <c r="V8" s="450"/>
      <c r="W8" s="450"/>
      <c r="X8" s="451"/>
    </row>
    <row r="9" spans="1:24" ht="21">
      <c r="A9" s="446" t="s">
        <v>1</v>
      </c>
      <c r="B9" s="447"/>
      <c r="C9" s="447"/>
      <c r="D9" s="447"/>
      <c r="E9" s="447"/>
      <c r="F9" s="447"/>
      <c r="G9" s="447"/>
      <c r="H9" s="447"/>
      <c r="I9" s="447"/>
      <c r="J9" s="447"/>
      <c r="K9" s="447"/>
      <c r="L9" s="447"/>
      <c r="M9" s="447"/>
      <c r="N9" s="447"/>
      <c r="O9" s="447"/>
      <c r="P9" s="447"/>
      <c r="Q9" s="447"/>
      <c r="R9" s="447"/>
      <c r="S9" s="447"/>
      <c r="T9" s="447"/>
      <c r="U9" s="447"/>
      <c r="V9" s="447"/>
      <c r="W9" s="447"/>
      <c r="X9" s="448"/>
    </row>
    <row r="11" spans="1:24" ht="21">
      <c r="A11" s="431" t="s">
        <v>618</v>
      </c>
      <c r="B11" s="432"/>
      <c r="C11" s="432"/>
      <c r="D11" s="432"/>
      <c r="E11" s="432"/>
      <c r="F11" s="432"/>
      <c r="G11" s="432"/>
      <c r="H11" s="432"/>
      <c r="I11" s="432"/>
      <c r="J11" s="432"/>
      <c r="K11" s="432"/>
      <c r="L11" s="432"/>
      <c r="M11" s="432"/>
      <c r="N11" s="432"/>
      <c r="O11" s="432"/>
      <c r="P11" s="432"/>
      <c r="Q11" s="432"/>
      <c r="R11" s="432"/>
      <c r="S11" s="432"/>
      <c r="T11" s="432"/>
      <c r="U11" s="432"/>
      <c r="V11" s="432"/>
      <c r="W11" s="432"/>
      <c r="X11" s="433"/>
    </row>
    <row r="12" spans="1:24" ht="28.5">
      <c r="A12" s="443" t="s">
        <v>2</v>
      </c>
      <c r="B12" s="444"/>
      <c r="C12" s="444"/>
      <c r="D12" s="444"/>
      <c r="E12" s="444"/>
      <c r="F12" s="444"/>
      <c r="G12" s="444"/>
      <c r="H12" s="444"/>
      <c r="I12" s="444"/>
      <c r="J12" s="444"/>
      <c r="K12" s="444"/>
      <c r="L12" s="444"/>
      <c r="M12" s="444"/>
      <c r="N12" s="444"/>
      <c r="O12" s="444"/>
      <c r="P12" s="444"/>
      <c r="Q12" s="444"/>
      <c r="R12" s="444"/>
      <c r="S12" s="444"/>
      <c r="T12" s="444"/>
      <c r="U12" s="444"/>
      <c r="V12" s="444"/>
      <c r="W12" s="444"/>
      <c r="X12" s="445"/>
    </row>
    <row r="13" spans="1:24" ht="28.5">
      <c r="A13" s="143"/>
      <c r="B13" s="144"/>
      <c r="C13" s="144"/>
      <c r="D13" s="144"/>
      <c r="E13" s="144"/>
      <c r="F13" s="144"/>
      <c r="G13" s="144"/>
      <c r="H13" s="144"/>
      <c r="I13" s="144"/>
      <c r="J13" s="144"/>
      <c r="K13" s="434" t="s">
        <v>459</v>
      </c>
      <c r="L13" s="434"/>
      <c r="M13" s="434"/>
      <c r="N13" s="144"/>
      <c r="O13" s="144"/>
      <c r="P13" s="144"/>
      <c r="Q13" s="144"/>
      <c r="R13" s="144"/>
      <c r="S13" s="144"/>
      <c r="T13" s="144"/>
      <c r="U13" s="144"/>
      <c r="V13" s="144"/>
      <c r="W13" s="144"/>
      <c r="X13" s="145"/>
    </row>
    <row r="14" spans="1:24">
      <c r="A14" s="125"/>
      <c r="X14" s="126"/>
    </row>
    <row r="15" spans="1:24" ht="35.25" customHeight="1">
      <c r="A15" s="125"/>
      <c r="B15" s="452" t="s">
        <v>417</v>
      </c>
      <c r="C15" s="452"/>
      <c r="D15" s="452"/>
      <c r="E15" s="452"/>
      <c r="F15" s="452"/>
      <c r="G15" s="452"/>
      <c r="H15" s="452"/>
      <c r="I15" s="452"/>
      <c r="J15" s="452"/>
      <c r="K15" s="452"/>
      <c r="L15" s="452"/>
      <c r="M15" s="452"/>
      <c r="N15" s="452"/>
      <c r="O15" s="452"/>
      <c r="P15" s="452"/>
      <c r="Q15" s="452"/>
      <c r="R15" s="452"/>
      <c r="S15" s="452"/>
      <c r="T15" s="452"/>
      <c r="U15" s="452"/>
      <c r="V15" s="452"/>
      <c r="W15" s="452"/>
      <c r="X15" s="126"/>
    </row>
    <row r="16" spans="1:24">
      <c r="A16" s="125"/>
      <c r="X16" s="126"/>
    </row>
    <row r="17" spans="1:24" ht="18.75">
      <c r="A17" s="125"/>
      <c r="B17" s="440" t="s">
        <v>3</v>
      </c>
      <c r="C17" s="440"/>
      <c r="D17" s="440"/>
      <c r="E17" s="440"/>
      <c r="F17" s="440"/>
      <c r="G17" s="440"/>
      <c r="H17" s="440"/>
      <c r="I17" s="440"/>
      <c r="J17" s="440"/>
      <c r="K17" s="440"/>
      <c r="L17" s="440"/>
      <c r="M17" s="440"/>
      <c r="N17" s="440"/>
      <c r="O17" s="440"/>
      <c r="P17" s="440"/>
      <c r="Q17" s="440"/>
      <c r="R17" s="440"/>
      <c r="S17" s="440"/>
      <c r="T17" s="440"/>
      <c r="U17" s="440"/>
      <c r="V17" s="440"/>
      <c r="W17" s="440"/>
      <c r="X17" s="126"/>
    </row>
    <row r="18" spans="1:24" ht="39.6" customHeight="1">
      <c r="A18" s="125"/>
      <c r="B18" s="453" t="s">
        <v>627</v>
      </c>
      <c r="C18" s="454"/>
      <c r="D18" s="454"/>
      <c r="E18" s="454"/>
      <c r="F18" s="454"/>
      <c r="G18" s="454"/>
      <c r="H18" s="454"/>
      <c r="I18" s="454"/>
      <c r="J18" s="454"/>
      <c r="K18" s="454"/>
      <c r="L18" s="454"/>
      <c r="M18" s="454"/>
      <c r="N18" s="454"/>
      <c r="O18" s="454"/>
      <c r="P18" s="454"/>
      <c r="Q18" s="454"/>
      <c r="R18" s="454"/>
      <c r="S18" s="454"/>
      <c r="T18" s="454"/>
      <c r="U18" s="454"/>
      <c r="V18" s="454"/>
      <c r="W18" s="454"/>
      <c r="X18" s="126"/>
    </row>
    <row r="19" spans="1:24" ht="266.10000000000002" customHeight="1">
      <c r="A19" s="125"/>
      <c r="B19" s="438" t="s">
        <v>628</v>
      </c>
      <c r="C19" s="438"/>
      <c r="D19" s="438"/>
      <c r="E19" s="438"/>
      <c r="F19" s="438"/>
      <c r="G19" s="438"/>
      <c r="H19" s="438"/>
      <c r="I19" s="438"/>
      <c r="J19" s="438"/>
      <c r="K19" s="438"/>
      <c r="L19" s="438"/>
      <c r="M19" s="438"/>
      <c r="N19" s="438"/>
      <c r="O19" s="438"/>
      <c r="P19" s="438"/>
      <c r="Q19" s="438"/>
      <c r="R19" s="438"/>
      <c r="S19" s="438"/>
      <c r="T19" s="438"/>
      <c r="U19" s="438"/>
      <c r="V19" s="438"/>
      <c r="W19" s="438"/>
      <c r="X19" s="126"/>
    </row>
    <row r="20" spans="1:24" ht="163.5" customHeight="1">
      <c r="A20" s="125"/>
      <c r="B20" s="437" t="s">
        <v>619</v>
      </c>
      <c r="C20" s="435"/>
      <c r="D20" s="435"/>
      <c r="E20" s="435"/>
      <c r="F20" s="435"/>
      <c r="G20" s="435"/>
      <c r="H20" s="435"/>
      <c r="I20" s="435"/>
      <c r="J20" s="435"/>
      <c r="K20" s="435"/>
      <c r="L20" s="435"/>
      <c r="M20" s="435"/>
      <c r="N20" s="435"/>
      <c r="O20" s="435"/>
      <c r="P20" s="435"/>
      <c r="Q20" s="435"/>
      <c r="R20" s="435"/>
      <c r="S20" s="435"/>
      <c r="T20" s="435"/>
      <c r="U20" s="435"/>
      <c r="V20" s="435"/>
      <c r="W20" s="435"/>
      <c r="X20" s="126"/>
    </row>
    <row r="21" spans="1:24" ht="15.75">
      <c r="A21" s="125"/>
      <c r="B21" s="163" t="s">
        <v>429</v>
      </c>
      <c r="C21" s="163"/>
      <c r="D21" s="163"/>
      <c r="E21" s="163"/>
      <c r="F21" s="163"/>
      <c r="G21" s="163"/>
      <c r="H21" s="163"/>
      <c r="I21" s="163"/>
      <c r="J21" s="163"/>
      <c r="K21" s="164"/>
      <c r="L21" s="163"/>
      <c r="M21" s="163"/>
      <c r="N21" s="163"/>
      <c r="O21" s="163"/>
      <c r="P21" s="163"/>
      <c r="Q21" s="163"/>
      <c r="R21" s="163"/>
      <c r="S21" s="163"/>
      <c r="T21" s="163"/>
      <c r="U21" s="163"/>
      <c r="V21" s="163"/>
      <c r="W21" s="163"/>
      <c r="X21" s="126"/>
    </row>
    <row r="22" spans="1:24" ht="32.25" customHeight="1">
      <c r="A22" s="125"/>
      <c r="B22" s="438" t="s">
        <v>633</v>
      </c>
      <c r="C22" s="439"/>
      <c r="D22" s="439"/>
      <c r="E22" s="439"/>
      <c r="F22" s="439"/>
      <c r="G22" s="439"/>
      <c r="H22" s="439"/>
      <c r="I22" s="439"/>
      <c r="J22" s="439"/>
      <c r="K22" s="439"/>
      <c r="L22" s="439"/>
      <c r="M22" s="439"/>
      <c r="N22" s="439"/>
      <c r="O22" s="439"/>
      <c r="P22" s="439"/>
      <c r="Q22" s="439"/>
      <c r="R22" s="439"/>
      <c r="S22" s="439"/>
      <c r="T22" s="439"/>
      <c r="U22" s="439"/>
      <c r="V22" s="439"/>
      <c r="W22" s="439"/>
      <c r="X22" s="126"/>
    </row>
    <row r="23" spans="1:24">
      <c r="A23" s="125"/>
      <c r="X23" s="126"/>
    </row>
    <row r="24" spans="1:24" ht="18.75">
      <c r="A24" s="125"/>
      <c r="B24" s="441" t="s">
        <v>4</v>
      </c>
      <c r="C24" s="441"/>
      <c r="D24" s="441"/>
      <c r="E24" s="441"/>
      <c r="F24" s="441"/>
      <c r="G24" s="441"/>
      <c r="H24" s="441"/>
      <c r="I24" s="441"/>
      <c r="J24" s="441"/>
      <c r="K24" s="441"/>
      <c r="L24" s="441"/>
      <c r="M24" s="441"/>
      <c r="N24" s="441"/>
      <c r="O24" s="441"/>
      <c r="P24" s="441"/>
      <c r="Q24" s="441"/>
      <c r="R24" s="441"/>
      <c r="S24" s="441"/>
      <c r="T24" s="441"/>
      <c r="U24" s="441"/>
      <c r="V24" s="441"/>
      <c r="W24" s="441"/>
      <c r="X24" s="126"/>
    </row>
    <row r="25" spans="1:24" ht="110.45" customHeight="1">
      <c r="A25" s="125"/>
      <c r="B25" s="435" t="s">
        <v>434</v>
      </c>
      <c r="C25" s="442"/>
      <c r="D25" s="442"/>
      <c r="E25" s="442"/>
      <c r="F25" s="442"/>
      <c r="G25" s="442"/>
      <c r="H25" s="442"/>
      <c r="I25" s="442"/>
      <c r="J25" s="442"/>
      <c r="K25" s="442"/>
      <c r="L25" s="442"/>
      <c r="M25" s="442"/>
      <c r="N25" s="442"/>
      <c r="O25" s="442"/>
      <c r="P25" s="442"/>
      <c r="Q25" s="442"/>
      <c r="R25" s="442"/>
      <c r="S25" s="442"/>
      <c r="T25" s="442"/>
      <c r="U25" s="442"/>
      <c r="V25" s="442"/>
      <c r="W25" s="442"/>
      <c r="X25" s="126"/>
    </row>
    <row r="26" spans="1:24" ht="15.75">
      <c r="A26" s="125"/>
      <c r="B26" s="165"/>
      <c r="C26" s="165"/>
      <c r="D26" s="165"/>
      <c r="E26" s="165"/>
      <c r="F26" s="165"/>
      <c r="G26" s="165"/>
      <c r="H26" s="165"/>
      <c r="I26" s="165"/>
      <c r="J26" s="165"/>
      <c r="K26" s="165"/>
      <c r="L26" s="165"/>
      <c r="M26" s="165"/>
      <c r="N26" s="165"/>
      <c r="O26" s="165"/>
      <c r="P26" s="165"/>
      <c r="Q26" s="165"/>
      <c r="R26" s="165"/>
      <c r="S26" s="165"/>
      <c r="T26" s="165"/>
      <c r="U26" s="165"/>
      <c r="V26" s="165"/>
      <c r="W26" s="165"/>
      <c r="X26" s="126"/>
    </row>
    <row r="27" spans="1:24" ht="18.75">
      <c r="A27" s="125"/>
      <c r="B27" s="440" t="s">
        <v>5</v>
      </c>
      <c r="C27" s="440"/>
      <c r="D27" s="440"/>
      <c r="E27" s="440"/>
      <c r="F27" s="440"/>
      <c r="G27" s="440"/>
      <c r="H27" s="440"/>
      <c r="I27" s="440"/>
      <c r="J27" s="440"/>
      <c r="K27" s="440"/>
      <c r="L27" s="440"/>
      <c r="M27" s="440"/>
      <c r="N27" s="440"/>
      <c r="O27" s="440"/>
      <c r="P27" s="440"/>
      <c r="Q27" s="440"/>
      <c r="R27" s="440"/>
      <c r="S27" s="440"/>
      <c r="T27" s="440"/>
      <c r="U27" s="440"/>
      <c r="V27" s="440"/>
      <c r="W27" s="440"/>
      <c r="X27" s="126"/>
    </row>
    <row r="28" spans="1:24" ht="33" customHeight="1">
      <c r="A28" s="125"/>
      <c r="B28" s="435" t="s">
        <v>6</v>
      </c>
      <c r="C28" s="435"/>
      <c r="D28" s="435"/>
      <c r="E28" s="435"/>
      <c r="F28" s="435"/>
      <c r="G28" s="435"/>
      <c r="H28" s="435"/>
      <c r="I28" s="435"/>
      <c r="J28" s="435"/>
      <c r="K28" s="435"/>
      <c r="L28" s="435"/>
      <c r="M28" s="435"/>
      <c r="N28" s="435"/>
      <c r="O28" s="435"/>
      <c r="P28" s="435"/>
      <c r="Q28" s="435"/>
      <c r="R28" s="435"/>
      <c r="S28" s="435"/>
      <c r="T28" s="435"/>
      <c r="U28" s="435"/>
      <c r="V28" s="435"/>
      <c r="W28" s="435"/>
      <c r="X28" s="126"/>
    </row>
    <row r="29" spans="1:24" ht="21.75" thickBot="1">
      <c r="A29" s="128"/>
      <c r="B29" s="129"/>
      <c r="C29" s="130"/>
      <c r="D29" s="130"/>
      <c r="E29" s="130"/>
      <c r="F29" s="130"/>
      <c r="G29" s="130"/>
      <c r="H29" s="130"/>
      <c r="I29" s="130"/>
      <c r="J29" s="130"/>
      <c r="K29" s="130"/>
      <c r="L29" s="130"/>
      <c r="M29" s="130"/>
      <c r="N29" s="130"/>
      <c r="O29" s="130"/>
      <c r="P29" s="130"/>
      <c r="Q29" s="130"/>
      <c r="R29" s="130"/>
      <c r="S29" s="130"/>
      <c r="T29" s="130"/>
      <c r="U29" s="130"/>
      <c r="V29" s="130"/>
      <c r="W29" s="130"/>
      <c r="X29" s="131"/>
    </row>
  </sheetData>
  <sheetProtection algorithmName="SHA-512" hashValue="ioRBU5H/GQ8aeCdA0ggI1S6HI10JvKMwDSOuauCAHAu/x95QHWOcKN73LNh0gnsEYB9nie7vXGzt/7K3l9AlkA==" saltValue="tBT2/ZJq+tlXb7b6CIT3vQ==" spinCount="100000" sheet="1" objects="1" scenarios="1"/>
  <mergeCells count="16">
    <mergeCell ref="A11:X11"/>
    <mergeCell ref="K13:M13"/>
    <mergeCell ref="B28:W28"/>
    <mergeCell ref="V7:W7"/>
    <mergeCell ref="B20:W20"/>
    <mergeCell ref="B22:W22"/>
    <mergeCell ref="B17:W17"/>
    <mergeCell ref="B24:W24"/>
    <mergeCell ref="B25:W25"/>
    <mergeCell ref="B27:W27"/>
    <mergeCell ref="A12:X12"/>
    <mergeCell ref="A9:X9"/>
    <mergeCell ref="A8:X8"/>
    <mergeCell ref="B15:W15"/>
    <mergeCell ref="B18:W18"/>
    <mergeCell ref="B19:W19"/>
  </mergeCells>
  <pageMargins left="6.6666666666666671E-3" right="0.7" top="3.3333333333333335E-3" bottom="0.75" header="0.3" footer="0.3"/>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20DC-699F-4769-96E5-2066BCEEE404}">
  <sheetPr codeName="Feuil16">
    <pageSetUpPr fitToPage="1"/>
  </sheetPr>
  <dimension ref="A1:T67"/>
  <sheetViews>
    <sheetView zoomScale="85" zoomScaleNormal="85" workbookViewId="0">
      <selection activeCell="E9" sqref="E9"/>
    </sheetView>
  </sheetViews>
  <sheetFormatPr baseColWidth="10" defaultColWidth="11.42578125" defaultRowHeight="15" outlineLevelCol="1"/>
  <cols>
    <col min="1" max="2" width="27.42578125" style="171" customWidth="1"/>
    <col min="3" max="3" width="27.7109375" style="171" customWidth="1"/>
    <col min="4" max="4" width="19.42578125" style="171" customWidth="1"/>
    <col min="5" max="5" width="50.42578125" style="171" customWidth="1"/>
    <col min="6" max="6" width="27.7109375" style="171" customWidth="1" outlineLevel="1"/>
    <col min="7" max="7" width="27.28515625" style="171" bestFit="1" customWidth="1" outlineLevel="1"/>
    <col min="8" max="8" width="23.42578125" style="171" customWidth="1" outlineLevel="1"/>
    <col min="9" max="9" width="50.42578125" style="171" customWidth="1" outlineLevel="1"/>
    <col min="10" max="10" width="80.7109375" style="171" customWidth="1" outlineLevel="1"/>
    <col min="11" max="11" width="19.7109375" style="171" customWidth="1" outlineLevel="1"/>
    <col min="12" max="12" width="39" style="171" customWidth="1"/>
    <col min="13" max="13" width="15.42578125" style="171" customWidth="1"/>
    <col min="14" max="16384" width="11.42578125" style="171"/>
  </cols>
  <sheetData>
    <row r="1" spans="1:13" ht="50.25" customHeight="1" thickBot="1">
      <c r="A1" s="474" t="s">
        <v>7</v>
      </c>
      <c r="B1" s="474"/>
      <c r="C1" s="474"/>
      <c r="D1" s="474"/>
      <c r="E1" s="474"/>
      <c r="F1" s="474"/>
      <c r="G1" s="475"/>
      <c r="H1" s="460" t="s">
        <v>420</v>
      </c>
      <c r="I1" s="461"/>
      <c r="J1" s="461"/>
      <c r="K1" s="461"/>
      <c r="L1" s="461"/>
      <c r="M1" s="461"/>
    </row>
    <row r="2" spans="1:13" ht="50.25" customHeight="1">
      <c r="A2" s="473" t="s">
        <v>8</v>
      </c>
      <c r="B2" s="473"/>
      <c r="C2" s="473"/>
      <c r="D2" s="473"/>
      <c r="E2" s="473"/>
      <c r="F2" s="473"/>
      <c r="G2" s="473"/>
      <c r="H2" s="457" t="s">
        <v>9</v>
      </c>
      <c r="I2" s="458"/>
      <c r="J2" s="458"/>
      <c r="K2" s="458"/>
      <c r="L2" s="458"/>
      <c r="M2" s="459"/>
    </row>
    <row r="3" spans="1:13" ht="67.5" customHeight="1">
      <c r="A3" s="456" t="s">
        <v>10</v>
      </c>
      <c r="B3" s="456"/>
      <c r="C3" s="270" t="s">
        <v>11</v>
      </c>
      <c r="D3" s="270" t="s">
        <v>12</v>
      </c>
      <c r="E3" s="270" t="s">
        <v>13</v>
      </c>
      <c r="F3" s="270" t="s">
        <v>14</v>
      </c>
      <c r="G3" s="168" t="s">
        <v>15</v>
      </c>
      <c r="H3" s="455" t="s">
        <v>10</v>
      </c>
      <c r="I3" s="456"/>
      <c r="J3" s="167" t="s">
        <v>16</v>
      </c>
      <c r="K3" s="167" t="s">
        <v>17</v>
      </c>
      <c r="L3" s="167" t="s">
        <v>18</v>
      </c>
      <c r="M3" s="170" t="s">
        <v>19</v>
      </c>
    </row>
    <row r="4" spans="1:13" ht="81.599999999999994" customHeight="1" thickBot="1">
      <c r="A4" s="270" t="s">
        <v>20</v>
      </c>
      <c r="B4" s="274"/>
      <c r="C4" s="275"/>
      <c r="D4" s="273"/>
      <c r="E4" s="273"/>
      <c r="F4" s="273"/>
      <c r="G4" s="276"/>
      <c r="H4" s="175" t="s">
        <v>20</v>
      </c>
      <c r="I4" s="172">
        <f>B4</f>
        <v>0</v>
      </c>
      <c r="J4" s="173">
        <f t="shared" ref="J4:J8" si="0">C4</f>
        <v>0</v>
      </c>
      <c r="K4" s="174"/>
      <c r="L4" s="174"/>
      <c r="M4" s="176">
        <f>J4-K4</f>
        <v>0</v>
      </c>
    </row>
    <row r="5" spans="1:13" ht="50.25" customHeight="1">
      <c r="A5" s="270" t="s">
        <v>21</v>
      </c>
      <c r="B5" s="274"/>
      <c r="C5" s="275"/>
      <c r="D5" s="273"/>
      <c r="E5" s="273"/>
      <c r="F5" s="273"/>
      <c r="G5" s="276"/>
      <c r="H5" s="169" t="s">
        <v>21</v>
      </c>
      <c r="I5" s="172">
        <f>B5</f>
        <v>0</v>
      </c>
      <c r="J5" s="173">
        <f t="shared" si="0"/>
        <v>0</v>
      </c>
      <c r="K5" s="174"/>
      <c r="L5" s="174"/>
      <c r="M5" s="176">
        <f t="shared" ref="M5:M8" si="1">J5-K5</f>
        <v>0</v>
      </c>
    </row>
    <row r="6" spans="1:13" ht="50.25" customHeight="1">
      <c r="A6" s="270" t="s">
        <v>22</v>
      </c>
      <c r="B6" s="274"/>
      <c r="C6" s="275"/>
      <c r="D6" s="273"/>
      <c r="E6" s="273"/>
      <c r="F6" s="273"/>
      <c r="G6" s="276"/>
      <c r="H6" s="169" t="s">
        <v>22</v>
      </c>
      <c r="I6" s="172">
        <f>B6</f>
        <v>0</v>
      </c>
      <c r="J6" s="173">
        <f t="shared" si="0"/>
        <v>0</v>
      </c>
      <c r="K6" s="174"/>
      <c r="L6" s="174"/>
      <c r="M6" s="176">
        <f t="shared" si="1"/>
        <v>0</v>
      </c>
    </row>
    <row r="7" spans="1:13" ht="50.25" customHeight="1">
      <c r="A7" s="270" t="s">
        <v>23</v>
      </c>
      <c r="B7" s="274"/>
      <c r="C7" s="275"/>
      <c r="D7" s="273"/>
      <c r="E7" s="273"/>
      <c r="F7" s="273"/>
      <c r="G7" s="276"/>
      <c r="H7" s="169" t="s">
        <v>23</v>
      </c>
      <c r="I7" s="172">
        <f>B7</f>
        <v>0</v>
      </c>
      <c r="J7" s="173">
        <f t="shared" si="0"/>
        <v>0</v>
      </c>
      <c r="K7" s="174"/>
      <c r="L7" s="174"/>
      <c r="M7" s="176">
        <f t="shared" si="1"/>
        <v>0</v>
      </c>
    </row>
    <row r="8" spans="1:13" ht="66.75" customHeight="1" thickBot="1">
      <c r="A8" s="273" t="s">
        <v>24</v>
      </c>
      <c r="B8" s="274"/>
      <c r="C8" s="275"/>
      <c r="D8" s="273"/>
      <c r="E8" s="273"/>
      <c r="F8" s="273"/>
      <c r="G8" s="276"/>
      <c r="H8" s="167" t="s">
        <v>24</v>
      </c>
      <c r="I8" s="177">
        <f>B8</f>
        <v>0</v>
      </c>
      <c r="J8" s="178">
        <f t="shared" si="0"/>
        <v>0</v>
      </c>
      <c r="K8" s="179"/>
      <c r="L8" s="179"/>
      <c r="M8" s="180">
        <f t="shared" si="1"/>
        <v>0</v>
      </c>
    </row>
    <row r="9" spans="1:13" ht="50.25" customHeight="1">
      <c r="A9" s="181"/>
      <c r="B9" s="181"/>
      <c r="C9" s="181"/>
      <c r="D9" s="181"/>
      <c r="E9" s="181"/>
      <c r="F9" s="181"/>
      <c r="G9" s="181"/>
      <c r="H9" s="181"/>
      <c r="I9" s="181"/>
      <c r="J9" s="181"/>
      <c r="K9" s="181"/>
    </row>
    <row r="10" spans="1:13" ht="50.25" customHeight="1">
      <c r="A10" s="410" t="s">
        <v>419</v>
      </c>
      <c r="B10" s="410" t="s">
        <v>11</v>
      </c>
      <c r="C10" s="181"/>
      <c r="D10" s="181"/>
      <c r="E10" s="181"/>
      <c r="F10" s="181"/>
      <c r="G10" s="181"/>
      <c r="H10" s="181"/>
      <c r="I10" s="181"/>
      <c r="J10" s="181"/>
      <c r="K10" s="181"/>
    </row>
    <row r="11" spans="1:13" ht="50.25" customHeight="1">
      <c r="A11" s="411" t="s">
        <v>25</v>
      </c>
      <c r="B11" s="275"/>
      <c r="C11" s="181"/>
      <c r="D11" s="181"/>
      <c r="E11" s="181"/>
      <c r="F11" s="181"/>
      <c r="G11" s="181"/>
      <c r="H11" s="181"/>
      <c r="I11" s="181"/>
      <c r="J11" s="181"/>
      <c r="K11" s="181"/>
    </row>
    <row r="12" spans="1:13" ht="50.25" customHeight="1">
      <c r="A12" s="411" t="s">
        <v>26</v>
      </c>
      <c r="B12" s="275"/>
      <c r="C12" s="181"/>
      <c r="D12" s="181"/>
      <c r="E12" s="181"/>
      <c r="F12" s="181"/>
      <c r="G12" s="181"/>
      <c r="H12" s="181"/>
      <c r="I12" s="181"/>
      <c r="J12" s="181"/>
      <c r="K12" s="181"/>
    </row>
    <row r="13" spans="1:13" ht="50.25" customHeight="1">
      <c r="A13" s="411" t="s">
        <v>27</v>
      </c>
      <c r="B13" s="275">
        <f>B11+B12</f>
        <v>0</v>
      </c>
      <c r="C13" s="181"/>
      <c r="D13" s="181"/>
      <c r="E13" s="181"/>
      <c r="F13" s="181"/>
      <c r="G13" s="181"/>
      <c r="H13" s="181"/>
      <c r="I13" s="181"/>
      <c r="J13" s="181"/>
      <c r="K13" s="181"/>
    </row>
    <row r="14" spans="1:13" ht="50.25" customHeight="1">
      <c r="A14" s="182"/>
      <c r="B14" s="182"/>
      <c r="C14" s="181"/>
      <c r="D14" s="181"/>
      <c r="E14" s="181"/>
      <c r="F14" s="181"/>
      <c r="G14" s="181"/>
      <c r="H14" s="181"/>
      <c r="I14" s="181"/>
      <c r="J14" s="181"/>
      <c r="K14" s="181"/>
    </row>
    <row r="15" spans="1:13" ht="50.25" customHeight="1">
      <c r="A15" s="410" t="s">
        <v>28</v>
      </c>
      <c r="B15" s="412">
        <f>B13+C4+C5+C6+C7+C8</f>
        <v>0</v>
      </c>
      <c r="C15" s="181"/>
      <c r="D15" s="181"/>
      <c r="E15" s="181"/>
      <c r="F15" s="181"/>
      <c r="G15" s="181"/>
      <c r="H15" s="181"/>
      <c r="I15" s="181"/>
      <c r="J15" s="181"/>
      <c r="K15" s="181"/>
    </row>
    <row r="16" spans="1:13" ht="50.25" customHeight="1">
      <c r="A16" s="183"/>
      <c r="B16" s="184"/>
      <c r="C16" s="181"/>
      <c r="D16" s="181"/>
      <c r="E16" s="181"/>
      <c r="F16" s="181"/>
      <c r="G16" s="181"/>
      <c r="H16" s="181"/>
      <c r="I16" s="181"/>
      <c r="J16" s="181"/>
      <c r="K16" s="181"/>
    </row>
    <row r="17" spans="1:20" ht="50.25" customHeight="1">
      <c r="A17" s="468" t="s">
        <v>620</v>
      </c>
      <c r="B17" s="470"/>
      <c r="C17"/>
      <c r="D17"/>
      <c r="E17"/>
      <c r="F17"/>
      <c r="G17"/>
      <c r="H17" s="181"/>
      <c r="I17" s="181"/>
      <c r="J17" s="181"/>
      <c r="K17" s="181"/>
    </row>
    <row r="18" spans="1:20" ht="50.25" customHeight="1">
      <c r="A18" s="411" t="s">
        <v>422</v>
      </c>
      <c r="B18" s="413" t="s">
        <v>423</v>
      </c>
      <c r="C18" s="181"/>
      <c r="D18" s="181"/>
      <c r="E18" s="181"/>
      <c r="F18" s="181"/>
      <c r="G18" s="181"/>
      <c r="H18" s="181"/>
      <c r="I18" s="181"/>
      <c r="J18" s="181"/>
      <c r="K18" s="181"/>
    </row>
    <row r="19" spans="1:20" ht="50.25" customHeight="1">
      <c r="A19" s="476" t="s">
        <v>29</v>
      </c>
      <c r="B19" s="476"/>
      <c r="C19" s="181"/>
      <c r="D19" s="181"/>
      <c r="E19" s="181"/>
      <c r="F19" s="181"/>
      <c r="G19" s="181"/>
      <c r="H19" s="181"/>
      <c r="I19" s="19"/>
      <c r="J19" s="19"/>
      <c r="K19" s="19"/>
      <c r="L19" s="19"/>
      <c r="M19" s="19"/>
      <c r="N19" s="19"/>
      <c r="O19" s="19"/>
      <c r="P19" s="19"/>
      <c r="Q19" s="19"/>
      <c r="R19" s="19"/>
      <c r="S19" s="19"/>
      <c r="T19" s="19"/>
    </row>
    <row r="20" spans="1:20" ht="50.25" customHeight="1">
      <c r="A20" s="411" t="s">
        <v>30</v>
      </c>
      <c r="B20" s="275"/>
      <c r="C20" s="181"/>
      <c r="D20" s="181"/>
      <c r="E20" s="181"/>
      <c r="F20" s="181"/>
      <c r="G20" s="181"/>
      <c r="H20" s="181"/>
      <c r="I20" s="19"/>
      <c r="J20" s="19"/>
      <c r="K20" s="19"/>
      <c r="L20" s="19"/>
      <c r="M20" s="19"/>
      <c r="N20" s="19"/>
      <c r="O20" s="19"/>
      <c r="P20" s="19"/>
      <c r="Q20" s="19"/>
      <c r="R20" s="19"/>
      <c r="S20" s="19"/>
      <c r="T20" s="19"/>
    </row>
    <row r="21" spans="1:20" ht="50.25" customHeight="1">
      <c r="A21" s="411" t="s">
        <v>31</v>
      </c>
      <c r="B21" s="275"/>
      <c r="C21" s="181"/>
      <c r="D21" s="181"/>
      <c r="E21" s="181"/>
      <c r="F21" s="181"/>
      <c r="G21" s="181"/>
      <c r="H21" s="181"/>
      <c r="I21" s="19"/>
      <c r="J21" s="19"/>
      <c r="K21" s="19"/>
      <c r="L21" s="19"/>
      <c r="M21" s="19"/>
      <c r="N21" s="19"/>
      <c r="O21" s="19"/>
      <c r="P21" s="19"/>
      <c r="Q21" s="19"/>
      <c r="R21" s="19"/>
      <c r="S21" s="19"/>
      <c r="T21" s="19"/>
    </row>
    <row r="22" spans="1:20" ht="50.25" customHeight="1">
      <c r="A22" s="411" t="s">
        <v>32</v>
      </c>
      <c r="B22" s="275"/>
      <c r="C22" s="181"/>
      <c r="D22" s="181"/>
      <c r="E22" s="181"/>
      <c r="F22" s="181"/>
      <c r="G22" s="181"/>
      <c r="H22" s="181"/>
      <c r="I22" s="19"/>
      <c r="J22" s="19"/>
      <c r="K22" s="19"/>
      <c r="L22" s="19"/>
      <c r="M22" s="19"/>
      <c r="N22" s="19"/>
      <c r="O22" s="19"/>
      <c r="P22" s="19"/>
      <c r="Q22" s="19"/>
      <c r="R22" s="19"/>
      <c r="S22" s="19"/>
      <c r="T22" s="19"/>
    </row>
    <row r="23" spans="1:20" ht="50.25" customHeight="1">
      <c r="A23" s="411" t="s">
        <v>33</v>
      </c>
      <c r="B23" s="275">
        <f>SUM(B20:B22)</f>
        <v>0</v>
      </c>
      <c r="C23" s="181"/>
      <c r="D23" s="181"/>
      <c r="E23" s="181"/>
      <c r="F23" s="181"/>
      <c r="G23" s="181"/>
      <c r="H23" s="181"/>
      <c r="I23" s="19"/>
      <c r="J23" s="19"/>
      <c r="K23" s="19"/>
      <c r="L23" s="19"/>
      <c r="M23" s="19"/>
      <c r="N23" s="19"/>
      <c r="O23" s="19"/>
      <c r="P23" s="19"/>
      <c r="Q23" s="19"/>
      <c r="R23" s="19"/>
      <c r="S23" s="19"/>
      <c r="T23" s="19"/>
    </row>
    <row r="24" spans="1:20" ht="50.25" customHeight="1">
      <c r="A24" s="476" t="s">
        <v>34</v>
      </c>
      <c r="B24" s="476"/>
      <c r="C24" s="181"/>
      <c r="D24" s="181"/>
      <c r="E24" s="181"/>
      <c r="F24" s="181"/>
      <c r="G24" s="181"/>
      <c r="H24" s="181"/>
      <c r="I24" s="19"/>
      <c r="J24" s="19"/>
      <c r="K24" s="19"/>
      <c r="L24" s="19"/>
      <c r="M24" s="19"/>
      <c r="N24" s="19"/>
      <c r="O24" s="19"/>
      <c r="P24" s="19"/>
      <c r="Q24" s="19"/>
      <c r="R24" s="19"/>
      <c r="S24" s="19"/>
      <c r="T24" s="19"/>
    </row>
    <row r="25" spans="1:20" ht="50.25" customHeight="1">
      <c r="A25" s="273" t="s">
        <v>35</v>
      </c>
      <c r="B25" s="275"/>
      <c r="C25" s="181"/>
      <c r="D25" s="181"/>
      <c r="E25" s="181"/>
      <c r="F25" s="181"/>
      <c r="G25" s="181"/>
      <c r="H25" s="181"/>
      <c r="I25" s="19"/>
      <c r="J25" s="19"/>
      <c r="K25" s="19"/>
      <c r="L25" s="19"/>
      <c r="M25" s="19"/>
      <c r="N25" s="19"/>
      <c r="O25" s="19"/>
      <c r="P25" s="19"/>
      <c r="Q25" s="19"/>
      <c r="R25" s="19"/>
      <c r="S25" s="19"/>
      <c r="T25" s="19"/>
    </row>
    <row r="26" spans="1:20" ht="50.25" customHeight="1">
      <c r="A26" s="182"/>
      <c r="B26" s="185"/>
      <c r="C26" s="181"/>
      <c r="D26" s="181"/>
      <c r="E26" s="181"/>
      <c r="F26" s="181"/>
      <c r="G26" s="181"/>
      <c r="H26" s="181"/>
      <c r="I26" s="19"/>
      <c r="J26" s="19"/>
      <c r="K26" s="19"/>
      <c r="L26" s="19"/>
      <c r="M26" s="19"/>
      <c r="N26" s="19"/>
      <c r="O26" s="19"/>
      <c r="P26" s="19"/>
      <c r="Q26" s="19"/>
      <c r="R26" s="19"/>
      <c r="S26" s="19"/>
      <c r="T26" s="19"/>
    </row>
    <row r="27" spans="1:20" ht="50.25" customHeight="1">
      <c r="A27" s="411" t="s">
        <v>36</v>
      </c>
      <c r="B27" s="412">
        <f>B25+B23</f>
        <v>0</v>
      </c>
      <c r="C27" s="181"/>
      <c r="D27" s="181"/>
      <c r="E27" s="181"/>
      <c r="F27" s="181"/>
      <c r="G27" s="181"/>
      <c r="H27" s="181"/>
      <c r="I27" s="19"/>
      <c r="J27" s="19"/>
      <c r="K27" s="19"/>
      <c r="L27" s="19"/>
      <c r="M27" s="19"/>
      <c r="N27" s="19"/>
      <c r="O27" s="19"/>
      <c r="P27" s="19"/>
      <c r="Q27" s="19"/>
      <c r="R27" s="19"/>
      <c r="S27" s="19"/>
      <c r="T27" s="19"/>
    </row>
    <row r="28" spans="1:20" ht="50.25" customHeight="1">
      <c r="A28" s="182"/>
      <c r="B28" s="185"/>
      <c r="C28" s="181"/>
      <c r="D28" s="181"/>
      <c r="E28" s="181"/>
      <c r="F28" s="181"/>
      <c r="G28" s="181"/>
      <c r="H28" s="181"/>
      <c r="I28" s="19"/>
      <c r="J28" s="19"/>
      <c r="K28" s="19"/>
      <c r="L28" s="19"/>
      <c r="M28" s="19"/>
      <c r="N28" s="19"/>
      <c r="O28" s="19"/>
      <c r="P28" s="19"/>
      <c r="Q28" s="19"/>
      <c r="R28" s="19"/>
      <c r="S28" s="19"/>
      <c r="T28" s="19"/>
    </row>
    <row r="29" spans="1:20" ht="50.25" customHeight="1">
      <c r="A29" s="181"/>
      <c r="B29" s="181"/>
      <c r="C29" s="181"/>
      <c r="D29" s="181"/>
      <c r="E29" s="181"/>
      <c r="F29" s="181"/>
      <c r="G29" s="181"/>
      <c r="H29" s="181"/>
      <c r="I29" s="181"/>
      <c r="J29" s="181"/>
      <c r="K29" s="181"/>
      <c r="N29" s="19"/>
      <c r="O29" s="19"/>
      <c r="P29" s="19"/>
      <c r="Q29" s="19"/>
      <c r="R29" s="19"/>
      <c r="S29" s="19"/>
      <c r="T29" s="19"/>
    </row>
    <row r="30" spans="1:20" ht="50.25" customHeight="1">
      <c r="A30" s="468" t="s">
        <v>37</v>
      </c>
      <c r="B30" s="469"/>
      <c r="C30" s="469"/>
      <c r="D30" s="469"/>
      <c r="E30" s="470"/>
      <c r="F30" s="472" t="s">
        <v>421</v>
      </c>
      <c r="G30" s="472"/>
      <c r="H30" s="472"/>
      <c r="I30" s="472"/>
      <c r="J30" s="472"/>
      <c r="K30" s="472"/>
      <c r="N30" s="19"/>
      <c r="O30" s="19"/>
      <c r="P30" s="19"/>
      <c r="Q30" s="19"/>
      <c r="R30" s="19"/>
      <c r="S30" s="19"/>
      <c r="T30" s="19"/>
    </row>
    <row r="31" spans="1:20" ht="30" customHeight="1">
      <c r="A31" s="462" t="s">
        <v>38</v>
      </c>
      <c r="B31" s="411" t="s">
        <v>425</v>
      </c>
      <c r="C31" s="411" t="s">
        <v>39</v>
      </c>
      <c r="D31" s="411" t="s">
        <v>40</v>
      </c>
      <c r="E31" s="414" t="s">
        <v>41</v>
      </c>
      <c r="F31" s="419" t="s">
        <v>425</v>
      </c>
      <c r="G31" s="420" t="s">
        <v>39</v>
      </c>
      <c r="H31" s="420" t="s">
        <v>42</v>
      </c>
      <c r="I31" s="420" t="s">
        <v>41</v>
      </c>
      <c r="J31" s="420" t="s">
        <v>43</v>
      </c>
      <c r="K31" s="420" t="s">
        <v>19</v>
      </c>
      <c r="N31" s="19"/>
      <c r="O31" s="19"/>
      <c r="P31" s="19"/>
      <c r="Q31" s="19"/>
      <c r="R31" s="19"/>
      <c r="S31" s="19"/>
      <c r="T31" s="19"/>
    </row>
    <row r="32" spans="1:20" ht="90">
      <c r="A32" s="463"/>
      <c r="B32" s="415" t="s">
        <v>424</v>
      </c>
      <c r="C32" s="416" t="s">
        <v>44</v>
      </c>
      <c r="D32" s="416" t="s">
        <v>45</v>
      </c>
      <c r="E32" s="417" t="s">
        <v>46</v>
      </c>
      <c r="F32" s="421" t="s">
        <v>424</v>
      </c>
      <c r="G32" s="416" t="s">
        <v>44</v>
      </c>
      <c r="H32" s="422" t="s">
        <v>47</v>
      </c>
      <c r="I32" s="422" t="s">
        <v>48</v>
      </c>
      <c r="J32" s="423" t="s">
        <v>49</v>
      </c>
      <c r="K32" s="423" t="s">
        <v>50</v>
      </c>
      <c r="N32" s="19"/>
      <c r="O32" s="19"/>
      <c r="P32" s="19"/>
      <c r="Q32" s="19"/>
      <c r="R32" s="19"/>
      <c r="S32" s="19"/>
      <c r="T32" s="19"/>
    </row>
    <row r="33" spans="1:20">
      <c r="A33" s="186" t="s">
        <v>51</v>
      </c>
      <c r="B33" s="186"/>
      <c r="C33" s="186"/>
      <c r="D33" s="187"/>
      <c r="E33" s="187"/>
      <c r="F33" s="424"/>
      <c r="G33" s="296"/>
      <c r="H33" s="425"/>
      <c r="I33" s="425"/>
      <c r="J33" s="288"/>
      <c r="K33" s="288"/>
      <c r="N33" s="19"/>
      <c r="O33" s="19"/>
      <c r="P33" s="19"/>
      <c r="Q33" s="19"/>
      <c r="R33" s="19"/>
      <c r="S33" s="19"/>
      <c r="T33" s="19"/>
    </row>
    <row r="34" spans="1:20">
      <c r="A34" s="418">
        <v>1</v>
      </c>
      <c r="B34" s="259"/>
      <c r="C34" s="259"/>
      <c r="D34" s="279"/>
      <c r="E34" s="277"/>
      <c r="F34" s="426">
        <f>B34</f>
        <v>0</v>
      </c>
      <c r="G34" s="427">
        <f t="shared" ref="G34" si="2">C34</f>
        <v>0</v>
      </c>
      <c r="H34" s="428">
        <f t="shared" ref="H34:H43" si="3">D34</f>
        <v>0</v>
      </c>
      <c r="I34" s="427"/>
      <c r="J34" s="429" t="str" cm="1">
        <f t="array" ref="J34">_xlfn.IFS(H34&gt;D34,"KO : Le montant retenu est supérieur au montant présenté. Merci de revoir la ligne de recettes ou plafonner son montant.",D34=0,"",H34=D34,"OK",H34&lt;D34,"Montant instruit inférieur au montant présenté.")</f>
        <v/>
      </c>
      <c r="K34" s="318">
        <f t="shared" ref="K34:K43" si="4">D34-H34</f>
        <v>0</v>
      </c>
      <c r="N34" s="19"/>
      <c r="O34" s="19"/>
      <c r="P34" s="19"/>
      <c r="Q34" s="19"/>
      <c r="R34" s="19"/>
      <c r="S34" s="19"/>
      <c r="T34" s="19"/>
    </row>
    <row r="35" spans="1:20">
      <c r="A35" s="418">
        <v>2</v>
      </c>
      <c r="B35" s="278"/>
      <c r="C35" s="259"/>
      <c r="D35" s="279"/>
      <c r="E35" s="277"/>
      <c r="F35" s="426">
        <f>B34</f>
        <v>0</v>
      </c>
      <c r="G35" s="427">
        <f t="shared" ref="G35:G43" si="5">C35</f>
        <v>0</v>
      </c>
      <c r="H35" s="428">
        <f t="shared" si="3"/>
        <v>0</v>
      </c>
      <c r="I35" s="427"/>
      <c r="J35" s="429" t="str" cm="1">
        <f t="array" ref="J35">_xlfn.IFS(H35&gt;D35,"KO : Le montant retenu est supérieur au montant présenté. Merci de revoir la ligne de recettes ou plafonner son montant.",D35=0,"",H35=D35,"OK",H35&lt;D35,"Montant instruit inférieur au montant présenté.")</f>
        <v/>
      </c>
      <c r="K35" s="318">
        <f t="shared" si="4"/>
        <v>0</v>
      </c>
      <c r="N35" s="19"/>
      <c r="O35" s="19"/>
      <c r="P35" s="19"/>
      <c r="Q35" s="19"/>
      <c r="R35" s="19"/>
      <c r="S35" s="19"/>
      <c r="T35" s="19"/>
    </row>
    <row r="36" spans="1:20">
      <c r="A36" s="418">
        <v>3</v>
      </c>
      <c r="B36" s="259"/>
      <c r="C36" s="259"/>
      <c r="D36" s="279"/>
      <c r="E36" s="277"/>
      <c r="F36" s="426">
        <f t="shared" ref="F36:F43" si="6">B36</f>
        <v>0</v>
      </c>
      <c r="G36" s="427">
        <f t="shared" si="5"/>
        <v>0</v>
      </c>
      <c r="H36" s="428">
        <f t="shared" si="3"/>
        <v>0</v>
      </c>
      <c r="I36" s="427"/>
      <c r="J36" s="429" t="str" cm="1">
        <f t="array" ref="J36">_xlfn.IFS(H36&gt;D36,"KO : Le montant retenu est supérieur au montant présenté. Merci de revoir la ligne de recettes ou plafonner son montant.",D36=0,"",H36=D36,"OK",H36&lt;D36,"Montant instruit inférieur au montant présenté.")</f>
        <v/>
      </c>
      <c r="K36" s="318">
        <f t="shared" si="4"/>
        <v>0</v>
      </c>
      <c r="N36" s="19"/>
      <c r="O36" s="19"/>
      <c r="P36" s="19"/>
      <c r="Q36" s="19"/>
      <c r="R36" s="19"/>
      <c r="S36" s="19"/>
      <c r="T36" s="19"/>
    </row>
    <row r="37" spans="1:20">
      <c r="A37" s="418">
        <v>4</v>
      </c>
      <c r="B37" s="259"/>
      <c r="C37" s="259"/>
      <c r="D37" s="279"/>
      <c r="E37" s="277"/>
      <c r="F37" s="426">
        <f t="shared" si="6"/>
        <v>0</v>
      </c>
      <c r="G37" s="427">
        <f t="shared" si="5"/>
        <v>0</v>
      </c>
      <c r="H37" s="428">
        <f t="shared" si="3"/>
        <v>0</v>
      </c>
      <c r="I37" s="427"/>
      <c r="J37" s="429" t="str" cm="1">
        <f t="array" ref="J37">_xlfn.IFS(H37&gt;D37,"KO : Le montant retenu est supérieur au montant présenté. Merci de revoir la ligne de recettes ou plafonner son montant.",D37=0,"",H37=D37,"OK",H37&lt;D37,"Montant instruit inférieur au montant présenté.")</f>
        <v/>
      </c>
      <c r="K37" s="318">
        <f t="shared" si="4"/>
        <v>0</v>
      </c>
      <c r="N37" s="19"/>
      <c r="O37" s="19"/>
      <c r="P37" s="19"/>
      <c r="Q37" s="19"/>
      <c r="R37" s="19"/>
      <c r="S37" s="19"/>
      <c r="T37" s="19"/>
    </row>
    <row r="38" spans="1:20">
      <c r="A38" s="418">
        <v>5</v>
      </c>
      <c r="B38" s="259"/>
      <c r="C38" s="259"/>
      <c r="D38" s="279"/>
      <c r="E38" s="277"/>
      <c r="F38" s="426">
        <f t="shared" si="6"/>
        <v>0</v>
      </c>
      <c r="G38" s="427">
        <f t="shared" si="5"/>
        <v>0</v>
      </c>
      <c r="H38" s="428">
        <f t="shared" si="3"/>
        <v>0</v>
      </c>
      <c r="I38" s="427"/>
      <c r="J38" s="429" t="str" cm="1">
        <f t="array" ref="J38">_xlfn.IFS(H38&gt;D38,"KO : Le montant retenu est supérieur au montant présenté. Merci de revoir la ligne de recettes ou plafonner son montant.",D38=0,"",H38=D38,"OK",H38&lt;D38,"Montant instruit inférieur au montant présenté.")</f>
        <v/>
      </c>
      <c r="K38" s="318">
        <f t="shared" si="4"/>
        <v>0</v>
      </c>
      <c r="N38" s="19"/>
      <c r="O38" s="19"/>
      <c r="P38" s="19"/>
      <c r="Q38" s="19"/>
      <c r="R38" s="19"/>
      <c r="S38" s="19"/>
      <c r="T38" s="19"/>
    </row>
    <row r="39" spans="1:20">
      <c r="A39" s="418">
        <v>6</v>
      </c>
      <c r="B39" s="259"/>
      <c r="C39" s="259"/>
      <c r="D39" s="279"/>
      <c r="E39" s="277"/>
      <c r="F39" s="426">
        <f t="shared" si="6"/>
        <v>0</v>
      </c>
      <c r="G39" s="427">
        <f t="shared" si="5"/>
        <v>0</v>
      </c>
      <c r="H39" s="428">
        <f t="shared" si="3"/>
        <v>0</v>
      </c>
      <c r="I39" s="427"/>
      <c r="J39" s="429" t="str" cm="1">
        <f t="array" ref="J39">_xlfn.IFS(H39&gt;D39,"KO : Le montant retenu est supérieur au montant présenté. Merci de revoir la ligne de recettes ou plafonner son montant.",D39=0,"",H39=D39,"OK",H39&lt;D39,"Montant instruit inférieur au montant présenté.")</f>
        <v/>
      </c>
      <c r="K39" s="318">
        <f t="shared" si="4"/>
        <v>0</v>
      </c>
      <c r="N39" s="19"/>
      <c r="O39" s="19"/>
      <c r="P39" s="19"/>
      <c r="Q39" s="19"/>
      <c r="R39" s="19"/>
      <c r="S39" s="19"/>
      <c r="T39" s="19"/>
    </row>
    <row r="40" spans="1:20">
      <c r="A40" s="418">
        <v>7</v>
      </c>
      <c r="B40" s="259"/>
      <c r="C40" s="259"/>
      <c r="D40" s="279"/>
      <c r="E40" s="277"/>
      <c r="F40" s="426">
        <f t="shared" si="6"/>
        <v>0</v>
      </c>
      <c r="G40" s="427">
        <f t="shared" si="5"/>
        <v>0</v>
      </c>
      <c r="H40" s="428">
        <f t="shared" si="3"/>
        <v>0</v>
      </c>
      <c r="I40" s="427"/>
      <c r="J40" s="429" t="str" cm="1">
        <f t="array" ref="J40">_xlfn.IFS(H40&gt;D40,"KO : Le montant retenu est supérieur au montant présenté. Merci de revoir la ligne de recettes ou plafonner son montant.",D40=0,"",H40=D40,"OK",H40&lt;D40,"Montant instruit inférieur au montant présenté.")</f>
        <v/>
      </c>
      <c r="K40" s="318">
        <f t="shared" si="4"/>
        <v>0</v>
      </c>
      <c r="N40" s="19"/>
      <c r="O40" s="19"/>
      <c r="P40" s="19"/>
      <c r="Q40" s="19"/>
      <c r="R40" s="19"/>
      <c r="S40" s="19"/>
      <c r="T40" s="19"/>
    </row>
    <row r="41" spans="1:20">
      <c r="A41" s="418">
        <v>8</v>
      </c>
      <c r="B41" s="259"/>
      <c r="C41" s="259"/>
      <c r="D41" s="279"/>
      <c r="E41" s="277"/>
      <c r="F41" s="426">
        <f t="shared" si="6"/>
        <v>0</v>
      </c>
      <c r="G41" s="427">
        <f t="shared" si="5"/>
        <v>0</v>
      </c>
      <c r="H41" s="428">
        <f t="shared" si="3"/>
        <v>0</v>
      </c>
      <c r="I41" s="427"/>
      <c r="J41" s="429" t="str" cm="1">
        <f t="array" ref="J41">_xlfn.IFS(H41&gt;D41,"KO : Le montant retenu est supérieur au montant présenté. Merci de revoir la ligne de recettes ou plafonner son montant.",D41=0,"",H41=D41,"OK",H41&lt;D41,"Montant instruit inférieur au montant présenté.")</f>
        <v/>
      </c>
      <c r="K41" s="318">
        <f t="shared" si="4"/>
        <v>0</v>
      </c>
      <c r="N41" s="19"/>
      <c r="O41" s="19"/>
      <c r="P41" s="19"/>
      <c r="Q41" s="19"/>
      <c r="R41" s="19"/>
      <c r="S41" s="19"/>
      <c r="T41" s="19"/>
    </row>
    <row r="42" spans="1:20">
      <c r="A42" s="418">
        <v>9</v>
      </c>
      <c r="B42" s="259"/>
      <c r="C42" s="259"/>
      <c r="D42" s="279"/>
      <c r="E42" s="277"/>
      <c r="F42" s="426">
        <f t="shared" si="6"/>
        <v>0</v>
      </c>
      <c r="G42" s="427">
        <f t="shared" si="5"/>
        <v>0</v>
      </c>
      <c r="H42" s="428">
        <f t="shared" si="3"/>
        <v>0</v>
      </c>
      <c r="I42" s="427"/>
      <c r="J42" s="429" t="str" cm="1">
        <f t="array" ref="J42">_xlfn.IFS(H42&gt;D42,"KO : Le montant retenu est supérieur au montant présenté. Merci de revoir la ligne de recettes ou plafonner son montant.",D42=0,"",H42=D42,"OK",H42&lt;D42,"Montant instruit inférieur au montant présenté.")</f>
        <v/>
      </c>
      <c r="K42" s="318">
        <f t="shared" si="4"/>
        <v>0</v>
      </c>
      <c r="N42" s="19"/>
      <c r="O42" s="19"/>
      <c r="P42" s="19"/>
      <c r="Q42" s="19"/>
      <c r="R42" s="19"/>
      <c r="S42" s="19"/>
      <c r="T42" s="19"/>
    </row>
    <row r="43" spans="1:20">
      <c r="A43" s="418">
        <v>10</v>
      </c>
      <c r="B43" s="259"/>
      <c r="C43" s="259"/>
      <c r="D43" s="279"/>
      <c r="E43" s="277"/>
      <c r="F43" s="426">
        <f t="shared" si="6"/>
        <v>0</v>
      </c>
      <c r="G43" s="427">
        <f t="shared" si="5"/>
        <v>0</v>
      </c>
      <c r="H43" s="428">
        <f t="shared" si="3"/>
        <v>0</v>
      </c>
      <c r="I43" s="427"/>
      <c r="J43" s="429" t="str" cm="1">
        <f t="array" ref="J43">_xlfn.IFS(H43&gt;D43,"KO : Le montant retenu est supérieur au montant présenté. Merci de revoir la ligne de recettes ou plafonner son montant.",D43=0,"",H43=D43,"OK",H43&lt;D43,"Montant instruit inférieur au montant présenté.")</f>
        <v/>
      </c>
      <c r="K43" s="318">
        <f t="shared" si="4"/>
        <v>0</v>
      </c>
      <c r="N43" s="19"/>
      <c r="O43" s="19"/>
      <c r="P43" s="19"/>
      <c r="Q43" s="19"/>
      <c r="R43" s="19"/>
      <c r="S43" s="19"/>
      <c r="T43" s="19"/>
    </row>
    <row r="44" spans="1:20">
      <c r="A44" s="471" t="s">
        <v>52</v>
      </c>
      <c r="B44" s="471"/>
      <c r="C44" s="471"/>
      <c r="D44" s="188">
        <f>SUM(D34:D43)</f>
        <v>0</v>
      </c>
      <c r="E44" s="189"/>
      <c r="F44" s="464" t="s">
        <v>53</v>
      </c>
      <c r="G44" s="465"/>
      <c r="H44" s="430">
        <f>SUM(H34:H43)</f>
        <v>0</v>
      </c>
      <c r="I44" s="466"/>
      <c r="J44" s="467"/>
      <c r="K44" s="430">
        <f>SUM(K34:K43)</f>
        <v>0</v>
      </c>
      <c r="N44" s="19"/>
      <c r="O44" s="19"/>
      <c r="P44" s="19"/>
      <c r="Q44" s="19"/>
      <c r="R44" s="19"/>
      <c r="S44" s="19"/>
      <c r="T44" s="19"/>
    </row>
    <row r="45" spans="1:20">
      <c r="N45" s="19"/>
      <c r="O45" s="19"/>
      <c r="P45" s="19"/>
      <c r="Q45" s="19"/>
      <c r="R45" s="19"/>
      <c r="S45" s="19"/>
      <c r="T45" s="19"/>
    </row>
    <row r="46" spans="1:20">
      <c r="N46" s="19"/>
      <c r="O46" s="19"/>
      <c r="P46" s="19"/>
      <c r="Q46" s="19"/>
      <c r="R46" s="19"/>
      <c r="S46" s="19"/>
      <c r="T46" s="19"/>
    </row>
    <row r="47" spans="1:20">
      <c r="N47" s="19"/>
      <c r="O47" s="19"/>
      <c r="P47" s="19"/>
      <c r="Q47" s="19"/>
      <c r="R47" s="19"/>
      <c r="S47" s="19"/>
      <c r="T47" s="19"/>
    </row>
    <row r="48" spans="1:20">
      <c r="N48" s="19"/>
      <c r="O48" s="19"/>
      <c r="P48" s="19"/>
      <c r="Q48" s="19"/>
      <c r="R48" s="19"/>
      <c r="S48" s="19"/>
      <c r="T48" s="19"/>
    </row>
    <row r="49" spans="14:20">
      <c r="N49" s="19"/>
      <c r="O49" s="19"/>
      <c r="P49" s="19"/>
      <c r="Q49" s="19"/>
      <c r="R49" s="19"/>
      <c r="S49" s="19"/>
      <c r="T49" s="19"/>
    </row>
    <row r="50" spans="14:20">
      <c r="N50" s="19"/>
      <c r="O50" s="19"/>
      <c r="P50" s="19"/>
      <c r="Q50" s="19"/>
      <c r="R50" s="19"/>
      <c r="S50" s="19"/>
      <c r="T50" s="19"/>
    </row>
    <row r="51" spans="14:20">
      <c r="N51" s="19"/>
      <c r="O51" s="19"/>
      <c r="P51" s="19"/>
      <c r="Q51" s="19"/>
      <c r="R51" s="19"/>
      <c r="S51" s="19"/>
      <c r="T51" s="19"/>
    </row>
    <row r="52" spans="14:20">
      <c r="N52" s="19"/>
      <c r="O52" s="19"/>
      <c r="P52" s="19"/>
      <c r="Q52" s="19"/>
      <c r="R52" s="19"/>
      <c r="S52" s="19"/>
      <c r="T52" s="19"/>
    </row>
    <row r="53" spans="14:20">
      <c r="N53" s="19"/>
      <c r="O53" s="19"/>
      <c r="P53" s="19"/>
      <c r="Q53" s="19"/>
      <c r="R53" s="19"/>
      <c r="S53" s="19"/>
      <c r="T53" s="19"/>
    </row>
    <row r="54" spans="14:20">
      <c r="N54" s="19"/>
      <c r="O54" s="19"/>
      <c r="P54" s="19"/>
      <c r="Q54" s="19"/>
      <c r="R54" s="19"/>
      <c r="S54" s="19"/>
      <c r="T54" s="19"/>
    </row>
    <row r="55" spans="14:20">
      <c r="N55" s="19"/>
      <c r="O55" s="19"/>
      <c r="P55" s="19"/>
      <c r="Q55" s="19"/>
      <c r="R55" s="19"/>
      <c r="S55" s="19"/>
      <c r="T55" s="19"/>
    </row>
    <row r="56" spans="14:20">
      <c r="N56" s="19"/>
      <c r="O56" s="19"/>
      <c r="P56" s="19"/>
      <c r="Q56" s="19"/>
      <c r="R56" s="19"/>
      <c r="S56" s="19"/>
      <c r="T56" s="19"/>
    </row>
    <row r="57" spans="14:20">
      <c r="N57" s="19"/>
      <c r="O57" s="19"/>
      <c r="P57" s="19"/>
      <c r="Q57" s="19"/>
      <c r="R57" s="19"/>
      <c r="S57" s="19"/>
      <c r="T57" s="19"/>
    </row>
    <row r="58" spans="14:20">
      <c r="N58" s="19"/>
      <c r="O58" s="19"/>
      <c r="P58" s="19"/>
      <c r="Q58" s="19"/>
      <c r="R58" s="19"/>
      <c r="S58" s="19"/>
      <c r="T58" s="19"/>
    </row>
    <row r="59" spans="14:20">
      <c r="N59" s="19"/>
      <c r="O59" s="19"/>
      <c r="P59" s="19"/>
      <c r="Q59" s="19"/>
      <c r="R59" s="19"/>
      <c r="S59" s="19"/>
      <c r="T59" s="19"/>
    </row>
    <row r="60" spans="14:20">
      <c r="N60" s="19"/>
      <c r="O60" s="19"/>
      <c r="P60" s="19"/>
      <c r="Q60" s="19"/>
      <c r="R60" s="19"/>
      <c r="S60" s="19"/>
      <c r="T60" s="19"/>
    </row>
    <row r="61" spans="14:20">
      <c r="N61" s="19"/>
      <c r="O61" s="19"/>
      <c r="P61" s="19"/>
      <c r="Q61" s="19"/>
      <c r="R61" s="19"/>
      <c r="S61" s="19"/>
      <c r="T61" s="19"/>
    </row>
    <row r="62" spans="14:20">
      <c r="N62" s="19"/>
      <c r="O62" s="19"/>
      <c r="P62" s="19"/>
      <c r="Q62" s="19"/>
      <c r="R62" s="19"/>
      <c r="S62" s="19"/>
      <c r="T62" s="19"/>
    </row>
    <row r="63" spans="14:20">
      <c r="N63" s="19"/>
      <c r="O63" s="19"/>
      <c r="P63" s="19"/>
      <c r="Q63" s="19"/>
      <c r="R63" s="19"/>
      <c r="S63" s="19"/>
      <c r="T63" s="19"/>
    </row>
    <row r="64" spans="14:20">
      <c r="N64" s="19"/>
      <c r="O64" s="19"/>
      <c r="P64" s="19"/>
      <c r="Q64" s="19"/>
      <c r="R64" s="19"/>
      <c r="S64" s="19"/>
      <c r="T64" s="19"/>
    </row>
    <row r="65" spans="14:20">
      <c r="N65" s="19"/>
      <c r="O65" s="19"/>
      <c r="P65" s="19"/>
      <c r="Q65" s="19"/>
      <c r="R65" s="19"/>
      <c r="S65" s="19"/>
      <c r="T65" s="19"/>
    </row>
    <row r="66" spans="14:20">
      <c r="N66" s="19"/>
      <c r="O66" s="19"/>
      <c r="P66" s="19"/>
      <c r="Q66" s="19"/>
      <c r="R66" s="19"/>
      <c r="S66" s="19"/>
      <c r="T66" s="19"/>
    </row>
    <row r="67" spans="14:20">
      <c r="N67" s="19"/>
      <c r="O67" s="19"/>
      <c r="P67" s="19"/>
      <c r="Q67" s="19"/>
      <c r="R67" s="19"/>
      <c r="S67" s="19"/>
      <c r="T67" s="19"/>
    </row>
  </sheetData>
  <sheetProtection algorithmName="SHA-512" hashValue="NzjHVObpZRXuHwkefc56iHsICHam1rVBLubRdOw3XC3ry4y8JUE+na8keMoA5rIiLRKbtbjeSI+6MAEDSXTy4Q==" saltValue="bkocaO9mAmHOFSQJptliqQ==" spinCount="100000" sheet="1" objects="1" scenarios="1"/>
  <mergeCells count="15">
    <mergeCell ref="H3:I3"/>
    <mergeCell ref="H2:M2"/>
    <mergeCell ref="H1:M1"/>
    <mergeCell ref="A31:A32"/>
    <mergeCell ref="F44:G44"/>
    <mergeCell ref="I44:J44"/>
    <mergeCell ref="A30:E30"/>
    <mergeCell ref="A44:C44"/>
    <mergeCell ref="F30:K30"/>
    <mergeCell ref="A3:B3"/>
    <mergeCell ref="A2:G2"/>
    <mergeCell ref="A1:G1"/>
    <mergeCell ref="A24:B24"/>
    <mergeCell ref="A19:B19"/>
    <mergeCell ref="A17:B17"/>
  </mergeCells>
  <conditionalFormatting sqref="F34:H43">
    <cfRule type="cellIs" dxfId="66" priority="265" stopIfTrue="1" operator="notEqual">
      <formula>#REF!</formula>
    </cfRule>
  </conditionalFormatting>
  <conditionalFormatting sqref="J34:J43">
    <cfRule type="containsText" dxfId="65" priority="1" operator="containsText" text="OK">
      <formula>NOT(ISERROR(SEARCH("OK",J34)))</formula>
    </cfRule>
    <cfRule type="containsText" dxfId="64" priority="2" operator="containsText" text="KO">
      <formula>NOT(ISERROR(SEARCH("KO",J34)))</formula>
    </cfRule>
    <cfRule type="containsText" dxfId="63" priority="3" operator="containsText" text="Attention">
      <formula>NOT(ISERROR(SEARCH("Attention",J34)))</formula>
    </cfRule>
  </conditionalFormatting>
  <dataValidations count="1">
    <dataValidation type="list" allowBlank="1" showInputMessage="1" showErrorMessage="1" sqref="D4:F8" xr:uid="{36848403-5CE4-4A59-8FCF-78A1481B12AF}">
      <formula1>"Oui, Non,"</formula1>
    </dataValidation>
  </dataValidations>
  <pageMargins left="0.7" right="0.7" top="0.75" bottom="0.75" header="0.3" footer="0.3"/>
  <pageSetup paperSize="9" scale="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0853-78F1-4521-8CE0-72CF8BCD8C17}">
  <dimension ref="A2:E95"/>
  <sheetViews>
    <sheetView showGridLines="0" zoomScale="145" zoomScaleNormal="145" workbookViewId="0">
      <selection activeCell="B7" sqref="B7"/>
    </sheetView>
  </sheetViews>
  <sheetFormatPr baseColWidth="10" defaultColWidth="11.42578125" defaultRowHeight="15"/>
  <cols>
    <col min="1" max="1" width="16.85546875" customWidth="1"/>
    <col min="2" max="2" width="56" customWidth="1"/>
    <col min="3" max="3" width="41.42578125" customWidth="1"/>
    <col min="4" max="5" width="21.7109375" customWidth="1"/>
    <col min="7" max="7" width="11.42578125" customWidth="1"/>
  </cols>
  <sheetData>
    <row r="2" spans="1:5" ht="23.25">
      <c r="B2" s="477"/>
      <c r="C2" s="477"/>
      <c r="D2" s="477"/>
      <c r="E2" s="477"/>
    </row>
    <row r="3" spans="1:5" ht="45">
      <c r="B3" s="271" t="s">
        <v>414</v>
      </c>
      <c r="C3" s="271" t="s">
        <v>54</v>
      </c>
      <c r="D3" s="271" t="s">
        <v>55</v>
      </c>
      <c r="E3" s="86" t="s">
        <v>598</v>
      </c>
    </row>
    <row r="4" spans="1:5" ht="60">
      <c r="A4" s="478" t="s">
        <v>601</v>
      </c>
      <c r="B4" s="72" t="s">
        <v>599</v>
      </c>
      <c r="C4" s="72" t="s">
        <v>600</v>
      </c>
      <c r="D4" s="72" t="s">
        <v>56</v>
      </c>
      <c r="E4" s="72" t="s">
        <v>551</v>
      </c>
    </row>
    <row r="5" spans="1:5" ht="45">
      <c r="A5" s="479"/>
      <c r="B5" s="72" t="s">
        <v>604</v>
      </c>
      <c r="C5" s="72" t="s">
        <v>602</v>
      </c>
      <c r="D5" s="72" t="s">
        <v>56</v>
      </c>
      <c r="E5" s="72" t="s">
        <v>551</v>
      </c>
    </row>
    <row r="6" spans="1:5" ht="45">
      <c r="A6" s="480"/>
      <c r="B6" s="72" t="s">
        <v>605</v>
      </c>
      <c r="C6" s="72" t="s">
        <v>603</v>
      </c>
      <c r="D6" s="72" t="s">
        <v>56</v>
      </c>
      <c r="E6" s="72" t="s">
        <v>551</v>
      </c>
    </row>
    <row r="7" spans="1:5">
      <c r="B7" s="280"/>
      <c r="C7" s="281"/>
      <c r="D7" s="281"/>
      <c r="E7" s="281"/>
    </row>
    <row r="8" spans="1:5">
      <c r="B8" s="280"/>
      <c r="C8" s="281"/>
      <c r="D8" s="281"/>
      <c r="E8" s="281"/>
    </row>
    <row r="9" spans="1:5">
      <c r="B9" s="280"/>
      <c r="C9" s="281"/>
      <c r="D9" s="281"/>
      <c r="E9" s="281"/>
    </row>
    <row r="10" spans="1:5">
      <c r="B10" s="280"/>
      <c r="C10" s="281"/>
      <c r="D10" s="281"/>
      <c r="E10" s="281"/>
    </row>
    <row r="11" spans="1:5">
      <c r="B11" s="280"/>
      <c r="C11" s="281"/>
      <c r="D11" s="281"/>
      <c r="E11" s="281"/>
    </row>
    <row r="12" spans="1:5">
      <c r="B12" s="280"/>
      <c r="C12" s="281"/>
      <c r="D12" s="281"/>
      <c r="E12" s="281"/>
    </row>
    <row r="13" spans="1:5">
      <c r="B13" s="280"/>
      <c r="C13" s="281"/>
      <c r="D13" s="281"/>
      <c r="E13" s="281"/>
    </row>
    <row r="14" spans="1:5">
      <c r="B14" s="280"/>
      <c r="C14" s="281"/>
      <c r="D14" s="281"/>
      <c r="E14" s="281"/>
    </row>
    <row r="15" spans="1:5">
      <c r="B15" s="280"/>
      <c r="C15" s="281"/>
      <c r="D15" s="281"/>
      <c r="E15" s="281"/>
    </row>
    <row r="16" spans="1:5">
      <c r="B16" s="280"/>
      <c r="C16" s="281"/>
      <c r="D16" s="281"/>
      <c r="E16" s="281"/>
    </row>
    <row r="17" spans="2:5">
      <c r="B17" s="280"/>
      <c r="C17" s="281"/>
      <c r="D17" s="281"/>
      <c r="E17" s="281"/>
    </row>
    <row r="18" spans="2:5">
      <c r="B18" s="280"/>
      <c r="C18" s="281"/>
      <c r="D18" s="281"/>
      <c r="E18" s="281"/>
    </row>
    <row r="19" spans="2:5">
      <c r="B19" s="280"/>
      <c r="C19" s="281"/>
      <c r="D19" s="281"/>
      <c r="E19" s="281"/>
    </row>
    <row r="20" spans="2:5">
      <c r="B20" s="280"/>
      <c r="C20" s="281"/>
      <c r="D20" s="281"/>
      <c r="E20" s="281"/>
    </row>
    <row r="21" spans="2:5">
      <c r="B21" s="280"/>
      <c r="C21" s="281"/>
      <c r="D21" s="281"/>
      <c r="E21" s="281"/>
    </row>
    <row r="22" spans="2:5">
      <c r="B22" s="280"/>
      <c r="C22" s="281"/>
      <c r="D22" s="281"/>
      <c r="E22" s="281"/>
    </row>
    <row r="23" spans="2:5">
      <c r="B23" s="280"/>
      <c r="C23" s="281"/>
      <c r="D23" s="281"/>
      <c r="E23" s="281"/>
    </row>
    <row r="24" spans="2:5">
      <c r="B24" s="280"/>
      <c r="C24" s="281"/>
      <c r="D24" s="281"/>
      <c r="E24" s="281"/>
    </row>
    <row r="25" spans="2:5">
      <c r="B25" s="280"/>
      <c r="C25" s="281"/>
      <c r="D25" s="281"/>
      <c r="E25" s="281"/>
    </row>
    <row r="26" spans="2:5">
      <c r="B26" s="280"/>
      <c r="C26" s="281"/>
      <c r="D26" s="281"/>
      <c r="E26" s="281"/>
    </row>
    <row r="27" spans="2:5">
      <c r="B27" s="280"/>
      <c r="C27" s="281"/>
      <c r="D27" s="281"/>
      <c r="E27" s="281"/>
    </row>
    <row r="28" spans="2:5">
      <c r="B28" s="280"/>
      <c r="C28" s="281"/>
      <c r="D28" s="281"/>
      <c r="E28" s="281"/>
    </row>
    <row r="29" spans="2:5">
      <c r="B29" s="280"/>
      <c r="C29" s="281"/>
      <c r="D29" s="281"/>
      <c r="E29" s="281"/>
    </row>
    <row r="30" spans="2:5">
      <c r="B30" s="280"/>
      <c r="C30" s="281"/>
      <c r="D30" s="281"/>
      <c r="E30" s="281"/>
    </row>
    <row r="31" spans="2:5">
      <c r="B31" s="280"/>
      <c r="C31" s="281"/>
      <c r="D31" s="281"/>
      <c r="E31" s="281"/>
    </row>
    <row r="32" spans="2:5">
      <c r="B32" s="280"/>
      <c r="C32" s="281"/>
      <c r="D32" s="281"/>
      <c r="E32" s="281"/>
    </row>
    <row r="33" spans="2:5">
      <c r="B33" s="280"/>
      <c r="C33" s="281"/>
      <c r="D33" s="281"/>
      <c r="E33" s="281"/>
    </row>
    <row r="34" spans="2:5">
      <c r="B34" s="280"/>
      <c r="C34" s="281"/>
      <c r="D34" s="281"/>
      <c r="E34" s="281"/>
    </row>
    <row r="35" spans="2:5">
      <c r="B35" s="280"/>
      <c r="C35" s="281"/>
      <c r="D35" s="281"/>
      <c r="E35" s="281"/>
    </row>
    <row r="36" spans="2:5">
      <c r="B36" s="280"/>
      <c r="C36" s="281"/>
      <c r="D36" s="281"/>
      <c r="E36" s="281"/>
    </row>
    <row r="37" spans="2:5">
      <c r="B37" s="280"/>
      <c r="C37" s="281"/>
      <c r="D37" s="281"/>
      <c r="E37" s="281"/>
    </row>
    <row r="38" spans="2:5">
      <c r="B38" s="280"/>
      <c r="C38" s="281"/>
      <c r="D38" s="281"/>
      <c r="E38" s="281"/>
    </row>
    <row r="39" spans="2:5">
      <c r="B39" s="280"/>
      <c r="C39" s="281"/>
      <c r="D39" s="281"/>
      <c r="E39" s="281"/>
    </row>
    <row r="40" spans="2:5">
      <c r="B40" s="280"/>
      <c r="C40" s="281"/>
      <c r="D40" s="281"/>
      <c r="E40" s="281"/>
    </row>
    <row r="41" spans="2:5">
      <c r="B41" s="280"/>
      <c r="C41" s="281"/>
      <c r="D41" s="281"/>
      <c r="E41" s="281"/>
    </row>
    <row r="42" spans="2:5">
      <c r="B42" s="280"/>
      <c r="C42" s="281"/>
      <c r="D42" s="281"/>
      <c r="E42" s="281"/>
    </row>
    <row r="43" spans="2:5">
      <c r="B43" s="280"/>
      <c r="C43" s="281"/>
      <c r="D43" s="281"/>
      <c r="E43" s="281"/>
    </row>
    <row r="44" spans="2:5">
      <c r="B44" s="280"/>
      <c r="C44" s="281"/>
      <c r="D44" s="281"/>
      <c r="E44" s="281"/>
    </row>
    <row r="45" spans="2:5">
      <c r="B45" s="280"/>
      <c r="C45" s="281"/>
      <c r="D45" s="281"/>
      <c r="E45" s="281"/>
    </row>
    <row r="46" spans="2:5">
      <c r="B46" s="280"/>
      <c r="C46" s="281"/>
      <c r="D46" s="281"/>
      <c r="E46" s="281"/>
    </row>
    <row r="47" spans="2:5">
      <c r="B47" s="280"/>
      <c r="C47" s="281"/>
      <c r="D47" s="281"/>
      <c r="E47" s="281"/>
    </row>
    <row r="48" spans="2:5">
      <c r="B48" s="280"/>
      <c r="C48" s="281"/>
      <c r="D48" s="281"/>
      <c r="E48" s="281"/>
    </row>
    <row r="49" spans="2:5">
      <c r="B49" s="280"/>
      <c r="C49" s="281"/>
      <c r="D49" s="281"/>
      <c r="E49" s="281"/>
    </row>
    <row r="50" spans="2:5">
      <c r="B50" s="280"/>
      <c r="C50" s="281"/>
      <c r="D50" s="281"/>
      <c r="E50" s="281"/>
    </row>
    <row r="51" spans="2:5">
      <c r="B51" s="280"/>
      <c r="C51" s="281"/>
      <c r="D51" s="281"/>
      <c r="E51" s="281"/>
    </row>
    <row r="52" spans="2:5">
      <c r="B52" s="280"/>
      <c r="C52" s="281"/>
      <c r="D52" s="281"/>
      <c r="E52" s="281"/>
    </row>
    <row r="53" spans="2:5">
      <c r="B53" s="280"/>
      <c r="C53" s="281"/>
      <c r="D53" s="281"/>
      <c r="E53" s="281"/>
    </row>
    <row r="54" spans="2:5">
      <c r="B54" s="280"/>
      <c r="C54" s="281"/>
      <c r="D54" s="281"/>
      <c r="E54" s="281"/>
    </row>
    <row r="55" spans="2:5">
      <c r="B55" s="280"/>
      <c r="C55" s="281"/>
      <c r="D55" s="281"/>
      <c r="E55" s="281"/>
    </row>
    <row r="56" spans="2:5">
      <c r="B56" s="280"/>
      <c r="C56" s="281"/>
      <c r="D56" s="281"/>
      <c r="E56" s="281"/>
    </row>
    <row r="57" spans="2:5">
      <c r="B57" s="280"/>
      <c r="C57" s="281"/>
      <c r="D57" s="281"/>
      <c r="E57" s="281"/>
    </row>
    <row r="58" spans="2:5">
      <c r="B58" s="280"/>
      <c r="C58" s="281"/>
      <c r="D58" s="281"/>
      <c r="E58" s="281"/>
    </row>
    <row r="59" spans="2:5">
      <c r="B59" s="280"/>
      <c r="C59" s="281"/>
      <c r="D59" s="281"/>
      <c r="E59" s="281"/>
    </row>
    <row r="60" spans="2:5">
      <c r="B60" s="280"/>
      <c r="C60" s="281"/>
      <c r="D60" s="281"/>
      <c r="E60" s="281"/>
    </row>
    <row r="61" spans="2:5">
      <c r="B61" s="280"/>
      <c r="C61" s="281"/>
      <c r="D61" s="281"/>
      <c r="E61" s="281"/>
    </row>
    <row r="62" spans="2:5">
      <c r="B62" s="280"/>
      <c r="C62" s="281"/>
      <c r="D62" s="281"/>
      <c r="E62" s="281"/>
    </row>
    <row r="63" spans="2:5">
      <c r="B63" s="280"/>
      <c r="C63" s="281"/>
      <c r="D63" s="281"/>
      <c r="E63" s="281"/>
    </row>
    <row r="64" spans="2:5">
      <c r="B64" s="280"/>
      <c r="C64" s="281"/>
      <c r="D64" s="281"/>
      <c r="E64" s="281"/>
    </row>
    <row r="65" spans="2:5">
      <c r="B65" s="280"/>
      <c r="C65" s="281"/>
      <c r="D65" s="281"/>
      <c r="E65" s="281"/>
    </row>
    <row r="66" spans="2:5">
      <c r="B66" s="280"/>
      <c r="C66" s="281"/>
      <c r="D66" s="281"/>
      <c r="E66" s="281"/>
    </row>
    <row r="67" spans="2:5">
      <c r="B67" s="280"/>
      <c r="C67" s="281"/>
      <c r="D67" s="281"/>
      <c r="E67" s="281"/>
    </row>
    <row r="68" spans="2:5">
      <c r="B68" s="280"/>
      <c r="C68" s="281"/>
      <c r="D68" s="281"/>
      <c r="E68" s="281"/>
    </row>
    <row r="69" spans="2:5">
      <c r="B69" s="280"/>
      <c r="C69" s="281"/>
      <c r="D69" s="281"/>
      <c r="E69" s="281"/>
    </row>
    <row r="70" spans="2:5">
      <c r="B70" s="280"/>
      <c r="C70" s="281"/>
      <c r="D70" s="281"/>
      <c r="E70" s="281"/>
    </row>
    <row r="71" spans="2:5">
      <c r="B71" s="280"/>
      <c r="C71" s="281"/>
      <c r="D71" s="281"/>
      <c r="E71" s="281"/>
    </row>
    <row r="72" spans="2:5">
      <c r="B72" s="280"/>
      <c r="C72" s="281"/>
      <c r="D72" s="281"/>
      <c r="E72" s="281"/>
    </row>
    <row r="73" spans="2:5">
      <c r="B73" s="280"/>
      <c r="C73" s="281"/>
      <c r="D73" s="281"/>
      <c r="E73" s="281"/>
    </row>
    <row r="74" spans="2:5">
      <c r="B74" s="280"/>
      <c r="C74" s="281"/>
      <c r="D74" s="281"/>
      <c r="E74" s="281"/>
    </row>
    <row r="75" spans="2:5">
      <c r="B75" s="280"/>
      <c r="C75" s="281"/>
      <c r="D75" s="281"/>
      <c r="E75" s="281"/>
    </row>
    <row r="76" spans="2:5">
      <c r="B76" s="280"/>
      <c r="C76" s="281"/>
      <c r="D76" s="281"/>
      <c r="E76" s="281"/>
    </row>
    <row r="77" spans="2:5">
      <c r="B77" s="280"/>
      <c r="C77" s="281"/>
      <c r="D77" s="281"/>
      <c r="E77" s="281"/>
    </row>
    <row r="78" spans="2:5">
      <c r="B78" s="280"/>
      <c r="C78" s="281"/>
      <c r="D78" s="281"/>
      <c r="E78" s="281"/>
    </row>
    <row r="79" spans="2:5">
      <c r="B79" s="280"/>
      <c r="C79" s="281"/>
      <c r="D79" s="281"/>
      <c r="E79" s="281"/>
    </row>
    <row r="80" spans="2:5">
      <c r="B80" s="280"/>
      <c r="C80" s="281"/>
      <c r="D80" s="281"/>
      <c r="E80" s="281"/>
    </row>
    <row r="81" spans="2:5">
      <c r="B81" s="280"/>
      <c r="C81" s="281"/>
      <c r="D81" s="281"/>
      <c r="E81" s="281"/>
    </row>
    <row r="82" spans="2:5">
      <c r="B82" s="280"/>
      <c r="C82" s="281"/>
      <c r="D82" s="281"/>
      <c r="E82" s="281"/>
    </row>
    <row r="83" spans="2:5">
      <c r="B83" s="280"/>
      <c r="C83" s="281"/>
      <c r="D83" s="281"/>
      <c r="E83" s="281"/>
    </row>
    <row r="84" spans="2:5">
      <c r="B84" s="280"/>
      <c r="C84" s="281"/>
      <c r="D84" s="281"/>
      <c r="E84" s="281"/>
    </row>
    <row r="85" spans="2:5">
      <c r="B85" s="280"/>
      <c r="C85" s="281"/>
      <c r="D85" s="281"/>
      <c r="E85" s="281"/>
    </row>
    <row r="86" spans="2:5">
      <c r="B86" s="280"/>
      <c r="C86" s="281"/>
      <c r="D86" s="281"/>
      <c r="E86" s="281"/>
    </row>
    <row r="87" spans="2:5">
      <c r="B87" s="280"/>
      <c r="C87" s="281"/>
      <c r="D87" s="281"/>
      <c r="E87" s="281"/>
    </row>
    <row r="88" spans="2:5">
      <c r="B88" s="280"/>
      <c r="C88" s="281"/>
      <c r="D88" s="281"/>
      <c r="E88" s="281"/>
    </row>
    <row r="89" spans="2:5">
      <c r="B89" s="280"/>
      <c r="C89" s="281"/>
      <c r="D89" s="281"/>
      <c r="E89" s="281"/>
    </row>
    <row r="90" spans="2:5">
      <c r="B90" s="280"/>
      <c r="C90" s="281"/>
      <c r="D90" s="281"/>
      <c r="E90" s="281"/>
    </row>
    <row r="91" spans="2:5">
      <c r="B91" s="280"/>
      <c r="C91" s="281"/>
      <c r="D91" s="281"/>
      <c r="E91" s="281"/>
    </row>
    <row r="92" spans="2:5">
      <c r="B92" s="280"/>
      <c r="C92" s="281"/>
      <c r="D92" s="281"/>
      <c r="E92" s="281"/>
    </row>
    <row r="93" spans="2:5">
      <c r="B93" s="280"/>
      <c r="C93" s="281"/>
      <c r="D93" s="281"/>
      <c r="E93" s="281"/>
    </row>
    <row r="94" spans="2:5">
      <c r="B94" s="280"/>
      <c r="C94" s="281"/>
      <c r="D94" s="281"/>
      <c r="E94" s="281"/>
    </row>
    <row r="95" spans="2:5">
      <c r="B95" s="280"/>
      <c r="C95" s="281"/>
      <c r="D95" s="281"/>
      <c r="E95" s="281"/>
    </row>
  </sheetData>
  <sheetProtection algorithmName="SHA-512" hashValue="5pn5YO3wvhSeoAl/EXRqjiQagu7yhhGsoIxkmTYeYI2y4e4CYmWf+3Li4/eXwvhB7L0xFegnI8PNfvuyfEcvYg==" saltValue="fxUvkmlP0wQrflU3f6cUeQ==" spinCount="100000" sheet="1" objects="1" scenarios="1"/>
  <mergeCells count="2">
    <mergeCell ref="B2:E2"/>
    <mergeCell ref="A4:A6"/>
  </mergeCells>
  <dataValidations xWindow="990" yWindow="736" count="6">
    <dataValidation type="list" allowBlank="1" showInputMessage="1" showErrorMessage="1" promptTitle="Sélectionnez un poste de dépense" prompt="Cliquez sur le menu déroulant" sqref="B7:B95" xr:uid="{3E4B0EC0-0DE5-4760-9F7A-949A7D3AB830}">
      <mc:AlternateContent xmlns:x12ac="http://schemas.microsoft.com/office/spreadsheetml/2011/1/ac" xmlns:mc="http://schemas.openxmlformats.org/markup-compatibility/2006">
        <mc:Choice Requires="x12ac">
          <x12ac:list>"Investissements commercialisation, technologies, procédures ", Investissements équins , Investissements forêt-bois</x12ac:list>
        </mc:Choice>
        <mc:Fallback>
          <formula1>"Investissements commercialisation, technologies, procédures , Investissements équins , Investissements forêt-bois"</formula1>
        </mc:Fallback>
      </mc:AlternateContent>
    </dataValidation>
    <dataValidation type="list" allowBlank="1" showInputMessage="1" showErrorMessage="1" promptTitle="Sélectionnez une sous-opération " prompt="Cliquez sur le menu déroulant et associez une sous-opération au poste choisi tel que présenté dans les lignes 4 à 6" sqref="C7:C95" xr:uid="{A1706B34-A26F-449D-9203-8C499F88E6FF}">
      <mc:AlternateContent xmlns:x12ac="http://schemas.microsoft.com/office/spreadsheetml/2011/1/ac" xmlns:mc="http://schemas.openxmlformats.org/markup-compatibility/2006">
        <mc:Choice Requires="x12ac">
          <x12ac:list>"Commercialisation produits agricoles, introduction technologies et procédures ", Filière équine , Filière forêt-bois</x12ac:list>
        </mc:Choice>
        <mc:Fallback>
          <formula1>"Commercialisation produits agricoles, introduction technologies et procédures , Filière équine , Filière forêt-bois"</formula1>
        </mc:Fallback>
      </mc:AlternateContent>
    </dataValidation>
    <dataValidation type="list" allowBlank="1" showInputMessage="1" showErrorMessage="1" promptTitle="Au réel ou forfait (OCS)" prompt="Choisissez parmi au réel ou OCS selon la modalité de calcul choisie" sqref="D7:D95" xr:uid="{3EBC20F7-5837-4C31-A170-CE841CC49F3F}">
      <formula1>"Au réel, OCS"</formula1>
    </dataValidation>
    <dataValidation type="list" allowBlank="1" showInputMessage="1" showErrorMessage="1" promptTitle="Catégorie de dépense" prompt="Choisissez dans le menu déroulant" sqref="E7:E95" xr:uid="{8E5337EB-A172-488E-9D02-2550EEE1315F}">
      <formula1>"1 - Investissements , 2 - Frais de personnel , 3 - Frais généraux , 4 - Contributions en nature , 5 - Amortissement , 6 - Taux forfataire coûts indirects"</formula1>
    </dataValidation>
    <dataValidation type="list" allowBlank="1" showInputMessage="1" showErrorMessage="1" sqref="D4:D6" xr:uid="{D5AF6A31-54E2-499D-8314-1D0A9462A0E9}">
      <formula1>"Au réel, OCS"</formula1>
    </dataValidation>
    <dataValidation type="list" allowBlank="1" showInputMessage="1" showErrorMessage="1" sqref="E4:E6" xr:uid="{30FA4FE2-D43D-4BB7-A608-714D41C37C79}">
      <formula1>"1 - Investissements , 2 - Frais de personnel , 3 - Frais généraux , 4 - Contributions en nature , 5 - Amortissement , 6 - Taux forfaitaire coûts indirects"</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F0E1-815E-4FF2-8657-3C200213D6F4}">
  <sheetPr>
    <pageSetUpPr fitToPage="1"/>
  </sheetPr>
  <dimension ref="A1:BG105"/>
  <sheetViews>
    <sheetView topLeftCell="AA1" zoomScale="40" zoomScaleNormal="40" workbookViewId="0">
      <selection activeCell="AL156" sqref="AL156"/>
    </sheetView>
  </sheetViews>
  <sheetFormatPr baseColWidth="10" defaultColWidth="11.42578125" defaultRowHeight="15" outlineLevelCol="1"/>
  <cols>
    <col min="1" max="1" width="11.7109375" customWidth="1"/>
    <col min="2" max="5" width="27.42578125" customWidth="1"/>
    <col min="6" max="6" width="27.42578125" style="36" customWidth="1"/>
    <col min="7" max="7" width="22.42578125" style="36" customWidth="1"/>
    <col min="8" max="10" width="19.42578125" customWidth="1"/>
    <col min="11" max="11" width="27.42578125" customWidth="1"/>
    <col min="12" max="12" width="17.85546875" customWidth="1"/>
    <col min="13" max="13" width="20.85546875" customWidth="1"/>
    <col min="14" max="14" width="20.7109375" customWidth="1"/>
    <col min="15" max="16" width="20.85546875" customWidth="1"/>
    <col min="17" max="18" width="20.7109375" customWidth="1"/>
    <col min="19" max="21" width="20.85546875" customWidth="1"/>
    <col min="22" max="22" width="19.7109375" customWidth="1"/>
    <col min="23" max="25" width="19.42578125" customWidth="1"/>
    <col min="26" max="26" width="50.7109375" customWidth="1"/>
    <col min="27" max="30" width="27.7109375" customWidth="1" outlineLevel="1"/>
    <col min="31" max="31" width="27.7109375" style="36" customWidth="1"/>
    <col min="32" max="32" width="19.42578125" customWidth="1" outlineLevel="1"/>
    <col min="33" max="36" width="19.7109375" customWidth="1" outlineLevel="1"/>
    <col min="37" max="37" width="17.85546875" customWidth="1"/>
    <col min="38" max="47" width="19.7109375" customWidth="1" outlineLevel="1"/>
    <col min="48" max="50" width="24.7109375" customWidth="1" outlineLevel="1"/>
    <col min="51" max="53" width="19.7109375" customWidth="1" outlineLevel="1"/>
    <col min="54" max="54" width="50.7109375" customWidth="1" outlineLevel="1"/>
    <col min="55" max="55" width="71.7109375" customWidth="1" outlineLevel="1"/>
    <col min="56" max="56" width="19.42578125" customWidth="1" outlineLevel="1"/>
    <col min="57" max="58" width="19.7109375" customWidth="1" outlineLevel="1"/>
  </cols>
  <sheetData>
    <row r="1" spans="1:59" ht="71.25" customHeight="1">
      <c r="A1" s="481" t="s">
        <v>606</v>
      </c>
      <c r="B1" s="482"/>
      <c r="C1" s="482"/>
      <c r="D1" s="482"/>
      <c r="E1" s="482"/>
      <c r="F1" s="482"/>
      <c r="G1" s="482"/>
      <c r="H1" s="482"/>
      <c r="I1" s="482"/>
      <c r="J1" s="482"/>
      <c r="K1" s="482"/>
      <c r="L1" s="482"/>
      <c r="M1" s="482"/>
      <c r="N1" s="482"/>
      <c r="O1" s="482"/>
      <c r="P1" s="482"/>
      <c r="Q1" s="482"/>
      <c r="R1" s="482"/>
      <c r="S1" s="482"/>
      <c r="T1" s="482"/>
      <c r="U1" s="482"/>
      <c r="V1" s="482"/>
      <c r="W1" s="482"/>
      <c r="X1" s="482"/>
      <c r="Y1" s="482"/>
      <c r="Z1" s="483"/>
      <c r="AA1" s="484" t="s">
        <v>557</v>
      </c>
      <c r="AB1" s="485"/>
      <c r="AC1" s="485"/>
      <c r="AD1" s="485"/>
      <c r="AE1" s="485"/>
      <c r="AF1" s="485"/>
      <c r="AG1" s="485"/>
      <c r="AH1" s="485"/>
      <c r="AI1" s="485"/>
      <c r="AJ1" s="485"/>
      <c r="AK1" s="485"/>
      <c r="AL1" s="485"/>
      <c r="AM1" s="485"/>
      <c r="AN1" s="485"/>
      <c r="AO1" s="485"/>
      <c r="AP1" s="485"/>
      <c r="AQ1" s="485"/>
      <c r="AR1" s="485"/>
      <c r="AS1" s="485"/>
      <c r="AT1" s="485"/>
      <c r="AU1" s="485"/>
      <c r="AV1" s="485"/>
      <c r="AW1" s="485"/>
      <c r="AX1" s="485"/>
      <c r="AY1" s="485"/>
      <c r="AZ1" s="485"/>
      <c r="BA1" s="485"/>
      <c r="BB1" s="485"/>
      <c r="BC1" s="485"/>
      <c r="BD1" s="485"/>
      <c r="BE1" s="485"/>
      <c r="BF1" s="486"/>
    </row>
    <row r="2" spans="1:59" s="1" customFormat="1" ht="69.95" customHeight="1">
      <c r="A2" s="487" t="s">
        <v>57</v>
      </c>
      <c r="B2" s="304" t="s">
        <v>479</v>
      </c>
      <c r="C2" s="304" t="s">
        <v>464</v>
      </c>
      <c r="D2" s="304" t="s">
        <v>480</v>
      </c>
      <c r="E2" s="304" t="s">
        <v>481</v>
      </c>
      <c r="F2" s="304" t="s">
        <v>552</v>
      </c>
      <c r="G2" s="304" t="s">
        <v>58</v>
      </c>
      <c r="H2" s="304" t="s">
        <v>482</v>
      </c>
      <c r="I2" s="304" t="s">
        <v>621</v>
      </c>
      <c r="J2" s="304" t="s">
        <v>622</v>
      </c>
      <c r="K2" s="304" t="s">
        <v>483</v>
      </c>
      <c r="L2" s="304" t="s">
        <v>484</v>
      </c>
      <c r="M2" s="304" t="s">
        <v>485</v>
      </c>
      <c r="N2" s="304" t="s">
        <v>486</v>
      </c>
      <c r="O2" s="304" t="s">
        <v>487</v>
      </c>
      <c r="P2" s="304" t="s">
        <v>488</v>
      </c>
      <c r="Q2" s="304" t="s">
        <v>489</v>
      </c>
      <c r="R2" s="304" t="s">
        <v>490</v>
      </c>
      <c r="S2" s="304" t="s">
        <v>491</v>
      </c>
      <c r="T2" s="304" t="s">
        <v>492</v>
      </c>
      <c r="U2" s="304" t="s">
        <v>493</v>
      </c>
      <c r="V2" s="304" t="s">
        <v>494</v>
      </c>
      <c r="W2" s="304" t="s">
        <v>495</v>
      </c>
      <c r="X2" s="304" t="s">
        <v>496</v>
      </c>
      <c r="Y2" s="304" t="s">
        <v>497</v>
      </c>
      <c r="Z2" s="303" t="s">
        <v>41</v>
      </c>
      <c r="AA2" s="334" t="s">
        <v>479</v>
      </c>
      <c r="AB2" s="334" t="s">
        <v>464</v>
      </c>
      <c r="AC2" s="286" t="s">
        <v>480</v>
      </c>
      <c r="AD2" s="286" t="s">
        <v>481</v>
      </c>
      <c r="AE2" s="293" t="s">
        <v>418</v>
      </c>
      <c r="AF2" s="286" t="s">
        <v>58</v>
      </c>
      <c r="AG2" s="286" t="s">
        <v>482</v>
      </c>
      <c r="AH2" s="286" t="s">
        <v>621</v>
      </c>
      <c r="AI2" s="286" t="s">
        <v>622</v>
      </c>
      <c r="AJ2" s="286" t="s">
        <v>483</v>
      </c>
      <c r="AK2" s="293" t="s">
        <v>484</v>
      </c>
      <c r="AL2" s="286" t="s">
        <v>485</v>
      </c>
      <c r="AM2" s="286" t="s">
        <v>486</v>
      </c>
      <c r="AN2" s="286" t="s">
        <v>487</v>
      </c>
      <c r="AO2" s="286" t="s">
        <v>488</v>
      </c>
      <c r="AP2" s="286" t="s">
        <v>489</v>
      </c>
      <c r="AQ2" s="286" t="s">
        <v>490</v>
      </c>
      <c r="AR2" s="286" t="s">
        <v>491</v>
      </c>
      <c r="AS2" s="286" t="s">
        <v>492</v>
      </c>
      <c r="AT2" s="286" t="s">
        <v>493</v>
      </c>
      <c r="AU2" s="286" t="s">
        <v>494</v>
      </c>
      <c r="AV2" s="286" t="s">
        <v>498</v>
      </c>
      <c r="AW2" s="286" t="s">
        <v>499</v>
      </c>
      <c r="AX2" s="286" t="s">
        <v>500</v>
      </c>
      <c r="AY2" s="282" t="s">
        <v>501</v>
      </c>
      <c r="AZ2" s="282" t="s">
        <v>502</v>
      </c>
      <c r="BA2" s="282" t="s">
        <v>503</v>
      </c>
      <c r="BB2" s="286" t="s">
        <v>59</v>
      </c>
      <c r="BC2" s="286" t="s">
        <v>43</v>
      </c>
      <c r="BD2" s="286" t="s">
        <v>504</v>
      </c>
      <c r="BE2" s="286" t="s">
        <v>505</v>
      </c>
      <c r="BF2" s="286" t="s">
        <v>506</v>
      </c>
    </row>
    <row r="3" spans="1:59" ht="150">
      <c r="A3" s="488"/>
      <c r="B3" s="305" t="s">
        <v>507</v>
      </c>
      <c r="C3" s="305" t="s">
        <v>623</v>
      </c>
      <c r="D3" s="305" t="s">
        <v>508</v>
      </c>
      <c r="E3" s="305" t="s">
        <v>509</v>
      </c>
      <c r="F3" s="305" t="s">
        <v>553</v>
      </c>
      <c r="G3" s="305" t="s">
        <v>590</v>
      </c>
      <c r="H3" s="305" t="s">
        <v>510</v>
      </c>
      <c r="I3" s="305" t="s">
        <v>511</v>
      </c>
      <c r="J3" s="305" t="s">
        <v>512</v>
      </c>
      <c r="K3" s="305" t="s">
        <v>513</v>
      </c>
      <c r="L3" s="305" t="s">
        <v>514</v>
      </c>
      <c r="M3" s="305" t="s">
        <v>515</v>
      </c>
      <c r="N3" s="305" t="s">
        <v>516</v>
      </c>
      <c r="O3" s="305" t="s">
        <v>50</v>
      </c>
      <c r="P3" s="305" t="s">
        <v>517</v>
      </c>
      <c r="Q3" s="305" t="s">
        <v>516</v>
      </c>
      <c r="R3" s="305" t="s">
        <v>50</v>
      </c>
      <c r="S3" s="305" t="s">
        <v>517</v>
      </c>
      <c r="T3" s="305" t="s">
        <v>516</v>
      </c>
      <c r="U3" s="305" t="s">
        <v>50</v>
      </c>
      <c r="V3" s="305" t="s">
        <v>518</v>
      </c>
      <c r="W3" s="305" t="s">
        <v>50</v>
      </c>
      <c r="X3" s="305" t="s">
        <v>50</v>
      </c>
      <c r="Y3" s="305" t="s">
        <v>50</v>
      </c>
      <c r="Z3" s="306" t="s">
        <v>46</v>
      </c>
      <c r="AA3" s="294" t="s">
        <v>47</v>
      </c>
      <c r="AB3" s="294" t="s">
        <v>47</v>
      </c>
      <c r="AC3" s="294" t="s">
        <v>47</v>
      </c>
      <c r="AD3" s="294" t="s">
        <v>47</v>
      </c>
      <c r="AE3" s="294" t="s">
        <v>47</v>
      </c>
      <c r="AF3" s="294" t="s">
        <v>47</v>
      </c>
      <c r="AG3" s="294" t="s">
        <v>47</v>
      </c>
      <c r="AH3" s="294" t="s">
        <v>47</v>
      </c>
      <c r="AI3" s="294" t="s">
        <v>47</v>
      </c>
      <c r="AJ3" s="294" t="s">
        <v>47</v>
      </c>
      <c r="AK3" s="294" t="s">
        <v>47</v>
      </c>
      <c r="AL3" s="294" t="s">
        <v>47</v>
      </c>
      <c r="AM3" s="294" t="s">
        <v>47</v>
      </c>
      <c r="AN3" s="287" t="s">
        <v>61</v>
      </c>
      <c r="AO3" s="294" t="s">
        <v>47</v>
      </c>
      <c r="AP3" s="294" t="s">
        <v>47</v>
      </c>
      <c r="AQ3" s="287" t="s">
        <v>61</v>
      </c>
      <c r="AR3" s="294" t="s">
        <v>47</v>
      </c>
      <c r="AS3" s="294" t="s">
        <v>47</v>
      </c>
      <c r="AT3" s="287" t="s">
        <v>61</v>
      </c>
      <c r="AU3" s="294" t="s">
        <v>47</v>
      </c>
      <c r="AV3" s="294" t="s">
        <v>519</v>
      </c>
      <c r="AW3" s="287" t="s">
        <v>61</v>
      </c>
      <c r="AX3" s="287" t="s">
        <v>61</v>
      </c>
      <c r="AY3" s="283" t="s">
        <v>61</v>
      </c>
      <c r="AZ3" s="283" t="s">
        <v>61</v>
      </c>
      <c r="BA3" s="283" t="s">
        <v>61</v>
      </c>
      <c r="BB3" s="287" t="s">
        <v>520</v>
      </c>
      <c r="BC3" s="287" t="s">
        <v>49</v>
      </c>
      <c r="BD3" s="287" t="s">
        <v>50</v>
      </c>
      <c r="BE3" s="287" t="s">
        <v>50</v>
      </c>
      <c r="BF3" s="287" t="s">
        <v>50</v>
      </c>
    </row>
    <row r="4" spans="1:59" ht="75">
      <c r="A4" s="307" t="s">
        <v>51</v>
      </c>
      <c r="B4" s="297" t="s">
        <v>521</v>
      </c>
      <c r="C4" s="308">
        <v>1</v>
      </c>
      <c r="D4" s="297" t="s">
        <v>522</v>
      </c>
      <c r="E4" s="297" t="s">
        <v>523</v>
      </c>
      <c r="F4" s="297" t="s">
        <v>611</v>
      </c>
      <c r="G4" s="297" t="s">
        <v>612</v>
      </c>
      <c r="H4" s="297" t="s">
        <v>524</v>
      </c>
      <c r="I4" s="309">
        <v>1</v>
      </c>
      <c r="J4" s="309" t="s">
        <v>62</v>
      </c>
      <c r="K4" s="297" t="s">
        <v>525</v>
      </c>
      <c r="L4" s="297">
        <v>3</v>
      </c>
      <c r="M4" s="310">
        <v>6504</v>
      </c>
      <c r="N4" s="311">
        <f>M4*0.2</f>
        <v>1300.8000000000002</v>
      </c>
      <c r="O4" s="311">
        <f>M4+N4</f>
        <v>7804.8</v>
      </c>
      <c r="P4" s="311">
        <v>9783</v>
      </c>
      <c r="Q4" s="311">
        <f>P4*0.2</f>
        <v>1956.6000000000001</v>
      </c>
      <c r="R4" s="311">
        <f>P4+Q4</f>
        <v>11739.6</v>
      </c>
      <c r="S4" s="311">
        <v>6999</v>
      </c>
      <c r="T4" s="311">
        <f>S4*0.2</f>
        <v>1399.8000000000002</v>
      </c>
      <c r="U4" s="310">
        <f>S4+T4</f>
        <v>8398.7999999999993</v>
      </c>
      <c r="V4" s="312" t="s">
        <v>526</v>
      </c>
      <c r="W4" s="310">
        <f>(_xlfn.IFS(V4="Devis 1",M4,V4="Devis 1 majoré",M4*1.15,V4="Devis 2",P4,V4="Devis 3",S4))*C4</f>
        <v>6504</v>
      </c>
      <c r="X4" s="310">
        <f>_xlfn.IFS(V4="Devis 1",N4,V4="Devis 1 majoré",N4*1.15,V4="Devis 2",Q4,V4="Devis 3",T4)*C4</f>
        <v>1300.8000000000002</v>
      </c>
      <c r="Y4" s="310">
        <f>W4+X4</f>
        <v>7804.8</v>
      </c>
      <c r="Z4" s="313" t="s">
        <v>527</v>
      </c>
      <c r="AA4" s="295"/>
      <c r="AB4" s="295"/>
      <c r="AC4" s="296"/>
      <c r="AD4" s="296"/>
      <c r="AE4" s="297"/>
      <c r="AF4" s="296"/>
      <c r="AG4" s="296"/>
      <c r="AH4" s="298"/>
      <c r="AI4" s="298"/>
      <c r="AJ4" s="296"/>
      <c r="AK4" s="297"/>
      <c r="AL4" s="299"/>
      <c r="AM4" s="298"/>
      <c r="AN4" s="298"/>
      <c r="AO4" s="298"/>
      <c r="AP4" s="298"/>
      <c r="AQ4" s="298"/>
      <c r="AR4" s="298"/>
      <c r="AS4" s="298"/>
      <c r="AT4" s="299"/>
      <c r="AU4" s="299"/>
      <c r="AV4" s="299"/>
      <c r="AW4" s="299"/>
      <c r="AX4" s="299"/>
      <c r="AY4" s="262"/>
      <c r="AZ4" s="262"/>
      <c r="BA4" s="262"/>
      <c r="BB4" s="288"/>
      <c r="BC4" s="288"/>
      <c r="BD4" s="288"/>
      <c r="BE4" s="288"/>
      <c r="BF4" s="288"/>
    </row>
    <row r="5" spans="1:59">
      <c r="A5" s="68">
        <v>1</v>
      </c>
      <c r="B5" s="257"/>
      <c r="C5" s="258"/>
      <c r="D5" s="257"/>
      <c r="E5" s="257"/>
      <c r="F5" s="280"/>
      <c r="G5" s="281"/>
      <c r="H5" s="259"/>
      <c r="I5" s="211"/>
      <c r="J5" s="257"/>
      <c r="K5" s="257"/>
      <c r="L5" s="257"/>
      <c r="M5" s="260"/>
      <c r="N5" s="261"/>
      <c r="O5" s="147">
        <f t="shared" ref="O5:O68" si="0">M5+N5</f>
        <v>0</v>
      </c>
      <c r="P5" s="261"/>
      <c r="Q5" s="261"/>
      <c r="R5" s="147">
        <f t="shared" ref="R5:R68" si="1">P5+Q5</f>
        <v>0</v>
      </c>
      <c r="S5" s="261"/>
      <c r="T5" s="261"/>
      <c r="U5" s="220">
        <f t="shared" ref="U5:U68" si="2">T5+S5</f>
        <v>0</v>
      </c>
      <c r="V5" s="262"/>
      <c r="W5" s="291">
        <f>IFERROR(_xlfn.IFS(V5="Devis 1",M5,V5="Devis 1 majoré",M5*1.15,V5="Devis 2",P5,V5="Devis 3",S5),0)*C5</f>
        <v>0</v>
      </c>
      <c r="X5" s="291">
        <f>IFERROR(_xlfn.IFS(V5="Devis 1",N5,V5="Devis 1 majoré",N5*1.15,V5="Devis 2",Q5,V5="Devis 3",T5),0)*C5</f>
        <v>0</v>
      </c>
      <c r="Y5" s="291">
        <f t="shared" ref="Y5:Y68" si="3">W5+X5</f>
        <v>0</v>
      </c>
      <c r="Z5" s="263"/>
      <c r="AA5" s="315">
        <f t="shared" ref="AA5:AA36" si="4">B5</f>
        <v>0</v>
      </c>
      <c r="AB5" s="316">
        <f t="shared" ref="AB5:AB36" si="5">C5</f>
        <v>0</v>
      </c>
      <c r="AC5" s="317">
        <f t="shared" ref="AC5:AC36" si="6">D5</f>
        <v>0</v>
      </c>
      <c r="AD5" s="317">
        <f t="shared" ref="AD5:AD36" si="7">E5</f>
        <v>0</v>
      </c>
      <c r="AE5" s="300">
        <f t="shared" ref="AE5:AM5" si="8">F5</f>
        <v>0</v>
      </c>
      <c r="AF5" s="317">
        <f t="shared" si="8"/>
        <v>0</v>
      </c>
      <c r="AG5" s="317">
        <f t="shared" si="8"/>
        <v>0</v>
      </c>
      <c r="AH5" s="301">
        <f t="shared" si="8"/>
        <v>0</v>
      </c>
      <c r="AI5" s="300">
        <f t="shared" si="8"/>
        <v>0</v>
      </c>
      <c r="AJ5" s="300">
        <f t="shared" si="8"/>
        <v>0</v>
      </c>
      <c r="AK5" s="300">
        <f t="shared" si="8"/>
        <v>0</v>
      </c>
      <c r="AL5" s="302">
        <f t="shared" si="8"/>
        <v>0</v>
      </c>
      <c r="AM5" s="302">
        <f t="shared" si="8"/>
        <v>0</v>
      </c>
      <c r="AN5" s="302">
        <f>AL5+AM5</f>
        <v>0</v>
      </c>
      <c r="AO5" s="302">
        <f t="shared" ref="AO5:AO36" si="9">P5</f>
        <v>0</v>
      </c>
      <c r="AP5" s="302">
        <f t="shared" ref="AP5:AP36" si="10">Q5</f>
        <v>0</v>
      </c>
      <c r="AQ5" s="302">
        <f>AO5+AP5</f>
        <v>0</v>
      </c>
      <c r="AR5" s="302">
        <f t="shared" ref="AR5:AR36" si="11">S5</f>
        <v>0</v>
      </c>
      <c r="AS5" s="302">
        <f t="shared" ref="AS5:AS36" si="12">T5</f>
        <v>0</v>
      </c>
      <c r="AT5" s="302">
        <f>AR5+AS5</f>
        <v>0</v>
      </c>
      <c r="AU5" s="318">
        <f>V5</f>
        <v>0</v>
      </c>
      <c r="AV5" s="319"/>
      <c r="AW5" s="302">
        <f>IFERROR(_xlfn.IFS(AQ5="Devis 1",AH5,AQ5="Devis 1 majoré",AH5*1.15,AQ5="Devis 2",AK5,AQ5="Devis 3",AN5),0)*X5</f>
        <v>0</v>
      </c>
      <c r="AX5" s="302">
        <f>AV5+AW5</f>
        <v>0</v>
      </c>
      <c r="AY5" s="284">
        <f t="shared" ref="AY5:AY68" si="13">IFERROR(_xlfn.IFS(AU5="Devis 1",AL5,AU5="Devis 1 majoré",AL5*1.15,AU5="Devis 2",AO5,AU5="Devis 3",AR5),0)*AB5</f>
        <v>0</v>
      </c>
      <c r="AZ5" s="284">
        <f t="shared" ref="AZ5:AZ68" si="14">IFERROR(_xlfn.IFS(AU5="Devis 1",AM5,AU5="Devis 1 majoré",AM5*1.15,AU5="Devis 2",AP5,AU5="Devis 3",AS5),0)*AB5</f>
        <v>0</v>
      </c>
      <c r="BA5" s="284">
        <f>AY5+AZ5</f>
        <v>0</v>
      </c>
      <c r="BB5" s="289"/>
      <c r="BC5" s="290" t="str" cm="1">
        <f t="array" ref="BC5">_xlfn.IFS(BA5&gt;Y5,"KO : Le montant retenu TTC est supérieur au montant présenté TTC. Merci de revoir la ligne de dépense ou plafonner son montant.",AY5&gt;W5,"Attention : Le montant retenu HT est supérieur au montant HT présenté. Merci de revoir la ligne de dépense, plafonner son montant, ou justifier la reventillation HT / TVA.",AZ5&gt;X5,"Attention : Le montant TVA retenu est supérieur au montant TVA présenté. Merci de revoir la ligne de dépense, plafonner son montant, ou justifier la reventillation HT / TVA.",Y5=0,"",BA5=Y5,"OK",BA5&lt;Y5,"Montant instruit inférieur au montant présenté.")</f>
        <v/>
      </c>
      <c r="BD5" s="291">
        <f t="shared" ref="BD5:BD36" si="15">W5-AY5</f>
        <v>0</v>
      </c>
      <c r="BE5" s="291">
        <f t="shared" ref="BE5:BE36" si="16">X5-AZ5</f>
        <v>0</v>
      </c>
      <c r="BF5" s="291">
        <f t="shared" ref="BF5:BF36" si="17">Y5-BA5</f>
        <v>0</v>
      </c>
      <c r="BG5" s="36"/>
    </row>
    <row r="6" spans="1:59">
      <c r="A6" s="68">
        <v>2</v>
      </c>
      <c r="B6" s="257"/>
      <c r="C6" s="258"/>
      <c r="D6" s="257"/>
      <c r="E6" s="257"/>
      <c r="F6" s="280"/>
      <c r="G6" s="281"/>
      <c r="H6" s="259"/>
      <c r="I6" s="211"/>
      <c r="J6" s="257"/>
      <c r="K6" s="257"/>
      <c r="L6" s="257"/>
      <c r="M6" s="260"/>
      <c r="N6" s="261"/>
      <c r="O6" s="147">
        <f t="shared" si="0"/>
        <v>0</v>
      </c>
      <c r="P6" s="261"/>
      <c r="Q6" s="261"/>
      <c r="R6" s="147">
        <f t="shared" si="1"/>
        <v>0</v>
      </c>
      <c r="S6" s="261"/>
      <c r="T6" s="261"/>
      <c r="U6" s="220">
        <f t="shared" si="2"/>
        <v>0</v>
      </c>
      <c r="V6" s="262"/>
      <c r="W6" s="291">
        <f t="shared" ref="W6:W69" si="18">IFERROR(_xlfn.IFS(V6="Devis 1",M6,V6="Devis 1 majoré",M6*1.15,V6="Devis 2",P6,V6="Devis 3",S6),0)*C6</f>
        <v>0</v>
      </c>
      <c r="X6" s="291" cm="1">
        <f t="array" ref="X6">IFERROR(_xlfn.IFS(V6="Devis 1",N6,V6="Devis 1 majoré",N6*1.15,V6="Devis 2",Q6,V6="Devis 3",T6),0)</f>
        <v>0</v>
      </c>
      <c r="Y6" s="291">
        <f t="shared" si="3"/>
        <v>0</v>
      </c>
      <c r="Z6" s="263"/>
      <c r="AA6" s="317">
        <f t="shared" si="4"/>
        <v>0</v>
      </c>
      <c r="AB6" s="316">
        <f t="shared" si="5"/>
        <v>0</v>
      </c>
      <c r="AC6" s="317">
        <f t="shared" si="6"/>
        <v>0</v>
      </c>
      <c r="AD6" s="317">
        <f t="shared" si="7"/>
        <v>0</v>
      </c>
      <c r="AE6" s="300">
        <f t="shared" ref="AE6:AE69" si="19">F6</f>
        <v>0</v>
      </c>
      <c r="AF6" s="317">
        <f t="shared" ref="AF6:AF37" si="20">G6</f>
        <v>0</v>
      </c>
      <c r="AG6" s="317">
        <f t="shared" ref="AG6:AG37" si="21">H6</f>
        <v>0</v>
      </c>
      <c r="AH6" s="301">
        <f t="shared" ref="AH6:AH37" si="22">I6</f>
        <v>0</v>
      </c>
      <c r="AI6" s="300">
        <f t="shared" ref="AI6:AI37" si="23">J6</f>
        <v>0</v>
      </c>
      <c r="AJ6" s="300">
        <f t="shared" ref="AJ6:AJ37" si="24">K6</f>
        <v>0</v>
      </c>
      <c r="AK6" s="300">
        <f t="shared" ref="AK6:AK37" si="25">L6</f>
        <v>0</v>
      </c>
      <c r="AL6" s="302">
        <f t="shared" ref="AL6:AL37" si="26">M6</f>
        <v>0</v>
      </c>
      <c r="AM6" s="302">
        <f t="shared" ref="AM6:AM37" si="27">N6</f>
        <v>0</v>
      </c>
      <c r="AN6" s="302">
        <f t="shared" ref="AN6:AN69" si="28">AL6+AM6</f>
        <v>0</v>
      </c>
      <c r="AO6" s="302">
        <f t="shared" si="9"/>
        <v>0</v>
      </c>
      <c r="AP6" s="302">
        <f t="shared" si="10"/>
        <v>0</v>
      </c>
      <c r="AQ6" s="302">
        <f t="shared" ref="AQ6:AQ69" si="29">AO6+AP6</f>
        <v>0</v>
      </c>
      <c r="AR6" s="302">
        <f t="shared" si="11"/>
        <v>0</v>
      </c>
      <c r="AS6" s="302">
        <f t="shared" si="12"/>
        <v>0</v>
      </c>
      <c r="AT6" s="302">
        <f t="shared" ref="AT6:AT69" si="30">AR6+AS6</f>
        <v>0</v>
      </c>
      <c r="AU6" s="318">
        <f t="shared" ref="AU6:AU69" si="31">V6</f>
        <v>0</v>
      </c>
      <c r="AV6" s="319"/>
      <c r="AW6" s="302">
        <f t="shared" ref="AW6:AW69" si="32">IFERROR(_xlfn.IFS(AQ6="Devis 1",AH6,AQ6="Devis 1 majoré",AH6*1.15,AQ6="Devis 2",AK6,AQ6="Devis 3",AN6),0)*X6</f>
        <v>0</v>
      </c>
      <c r="AX6" s="302">
        <f t="shared" ref="AX6:AX69" si="33">AV6+AW6</f>
        <v>0</v>
      </c>
      <c r="AY6" s="284">
        <f t="shared" si="13"/>
        <v>0</v>
      </c>
      <c r="AZ6" s="284">
        <f t="shared" si="14"/>
        <v>0</v>
      </c>
      <c r="BA6" s="284">
        <f t="shared" ref="BA6:BA69" si="34">AY6+AZ6</f>
        <v>0</v>
      </c>
      <c r="BB6" s="289"/>
      <c r="BC6" s="290" t="str" cm="1">
        <f t="array" ref="BC6">_xlfn.IFS(BA6&gt;Y6,"KO : Le montant retenu TTC est supérieur au montant présenté TTC. Merci de revoir la ligne de dépense ou plafonner son montant.",AY6&gt;W6,"Attention : Le montant retenu HT est supérieur au montant HT présenté. Merci de revoir la ligne de dépense, plafonner son montant, ou justifier la reventillation HT / TVA.",AZ6&gt;X6,"Attention : Le montant TVA retenu est supérieur au montant TVA présenté. Merci de revoir la ligne de dépense, plafonner son montant, ou justifier la reventillation HT / TVA.",Y6=0,"",BA6=Y6,"OK",BA6&lt;Y6,"Montant instruit inférieur au montant présenté.")</f>
        <v/>
      </c>
      <c r="BD6" s="291">
        <f t="shared" si="15"/>
        <v>0</v>
      </c>
      <c r="BE6" s="291">
        <f t="shared" si="16"/>
        <v>0</v>
      </c>
      <c r="BF6" s="291">
        <f t="shared" si="17"/>
        <v>0</v>
      </c>
      <c r="BG6" s="36"/>
    </row>
    <row r="7" spans="1:59">
      <c r="A7" s="68">
        <v>3</v>
      </c>
      <c r="B7" s="257"/>
      <c r="C7" s="258"/>
      <c r="D7" s="257"/>
      <c r="E7" s="257"/>
      <c r="F7" s="280"/>
      <c r="G7" s="281"/>
      <c r="H7" s="259"/>
      <c r="I7" s="211"/>
      <c r="J7" s="257"/>
      <c r="K7" s="257"/>
      <c r="L7" s="257"/>
      <c r="M7" s="260"/>
      <c r="N7" s="261"/>
      <c r="O7" s="147">
        <f t="shared" si="0"/>
        <v>0</v>
      </c>
      <c r="P7" s="261"/>
      <c r="Q7" s="261"/>
      <c r="R7" s="147">
        <f t="shared" si="1"/>
        <v>0</v>
      </c>
      <c r="S7" s="261"/>
      <c r="T7" s="261"/>
      <c r="U7" s="220">
        <f t="shared" si="2"/>
        <v>0</v>
      </c>
      <c r="V7" s="262"/>
      <c r="W7" s="291">
        <f t="shared" si="18"/>
        <v>0</v>
      </c>
      <c r="X7" s="291" cm="1">
        <f t="array" ref="X7">IFERROR(_xlfn.IFS(V7="Devis 1",N7,V7="Devis 1 majoré",N7*1.15,V7="Devis 2",Q7,V7="Devis 3",T7),0)</f>
        <v>0</v>
      </c>
      <c r="Y7" s="291">
        <f t="shared" si="3"/>
        <v>0</v>
      </c>
      <c r="Z7" s="263"/>
      <c r="AA7" s="317">
        <f t="shared" si="4"/>
        <v>0</v>
      </c>
      <c r="AB7" s="316">
        <f t="shared" si="5"/>
        <v>0</v>
      </c>
      <c r="AC7" s="317">
        <f t="shared" si="6"/>
        <v>0</v>
      </c>
      <c r="AD7" s="317">
        <f t="shared" si="7"/>
        <v>0</v>
      </c>
      <c r="AE7" s="300">
        <f t="shared" si="19"/>
        <v>0</v>
      </c>
      <c r="AF7" s="317">
        <f t="shared" si="20"/>
        <v>0</v>
      </c>
      <c r="AG7" s="317">
        <f t="shared" si="21"/>
        <v>0</v>
      </c>
      <c r="AH7" s="301">
        <f t="shared" si="22"/>
        <v>0</v>
      </c>
      <c r="AI7" s="300">
        <f t="shared" si="23"/>
        <v>0</v>
      </c>
      <c r="AJ7" s="300">
        <f t="shared" si="24"/>
        <v>0</v>
      </c>
      <c r="AK7" s="300">
        <f t="shared" si="25"/>
        <v>0</v>
      </c>
      <c r="AL7" s="302">
        <f t="shared" si="26"/>
        <v>0</v>
      </c>
      <c r="AM7" s="302">
        <f t="shared" si="27"/>
        <v>0</v>
      </c>
      <c r="AN7" s="302">
        <f t="shared" si="28"/>
        <v>0</v>
      </c>
      <c r="AO7" s="302">
        <f t="shared" si="9"/>
        <v>0</v>
      </c>
      <c r="AP7" s="302">
        <f t="shared" si="10"/>
        <v>0</v>
      </c>
      <c r="AQ7" s="302">
        <f t="shared" si="29"/>
        <v>0</v>
      </c>
      <c r="AR7" s="302">
        <f t="shared" si="11"/>
        <v>0</v>
      </c>
      <c r="AS7" s="302">
        <f t="shared" si="12"/>
        <v>0</v>
      </c>
      <c r="AT7" s="302">
        <f t="shared" si="30"/>
        <v>0</v>
      </c>
      <c r="AU7" s="318">
        <f t="shared" si="31"/>
        <v>0</v>
      </c>
      <c r="AV7" s="319"/>
      <c r="AW7" s="302">
        <f t="shared" si="32"/>
        <v>0</v>
      </c>
      <c r="AX7" s="302">
        <f t="shared" si="33"/>
        <v>0</v>
      </c>
      <c r="AY7" s="284">
        <f t="shared" si="13"/>
        <v>0</v>
      </c>
      <c r="AZ7" s="284">
        <f t="shared" si="14"/>
        <v>0</v>
      </c>
      <c r="BA7" s="284">
        <f t="shared" si="34"/>
        <v>0</v>
      </c>
      <c r="BB7" s="289"/>
      <c r="BC7" s="290" t="str" cm="1">
        <f t="array" ref="BC7">_xlfn.IFS(BA7&gt;Y7,"KO : Le montant retenu TTC est supérieur au montant présenté TTC. Merci de revoir la ligne de dépense ou plafonner son montant.",AY7&gt;W7,"Attention : Le montant retenu HT est supérieur au montant HT présenté. Merci de revoir la ligne de dépense, plafonner son montant, ou justifier la reventillation HT / TVA.",AZ7&gt;X7,"Attention : Le montant TVA retenu est supérieur au montant TVA présenté. Merci de revoir la ligne de dépense, plafonner son montant, ou justifier la reventillation HT / TVA.",Y7=0,"",BA7=Y7,"OK",BA7&lt;Y7,"Montant instruit inférieur au montant présenté.")</f>
        <v/>
      </c>
      <c r="BD7" s="291">
        <f t="shared" si="15"/>
        <v>0</v>
      </c>
      <c r="BE7" s="291">
        <f t="shared" si="16"/>
        <v>0</v>
      </c>
      <c r="BF7" s="291">
        <f t="shared" si="17"/>
        <v>0</v>
      </c>
      <c r="BG7" s="36"/>
    </row>
    <row r="8" spans="1:59">
      <c r="A8" s="68">
        <v>4</v>
      </c>
      <c r="B8" s="257"/>
      <c r="C8" s="258"/>
      <c r="D8" s="257"/>
      <c r="E8" s="257"/>
      <c r="F8" s="280"/>
      <c r="G8" s="281"/>
      <c r="H8" s="259"/>
      <c r="I8" s="211"/>
      <c r="J8" s="257"/>
      <c r="K8" s="257"/>
      <c r="L8" s="257"/>
      <c r="M8" s="260"/>
      <c r="N8" s="261"/>
      <c r="O8" s="147">
        <f t="shared" si="0"/>
        <v>0</v>
      </c>
      <c r="P8" s="261"/>
      <c r="Q8" s="261"/>
      <c r="R8" s="147">
        <f t="shared" si="1"/>
        <v>0</v>
      </c>
      <c r="S8" s="261"/>
      <c r="T8" s="261"/>
      <c r="U8" s="220">
        <f t="shared" si="2"/>
        <v>0</v>
      </c>
      <c r="V8" s="262"/>
      <c r="W8" s="291">
        <f t="shared" si="18"/>
        <v>0</v>
      </c>
      <c r="X8" s="291" cm="1">
        <f t="array" ref="X8">IFERROR(_xlfn.IFS(V8="Devis 1",N8,V8="Devis 1 majoré",N8*1.15,V8="Devis 2",Q8,V8="Devis 3",T8),0)</f>
        <v>0</v>
      </c>
      <c r="Y8" s="291">
        <f t="shared" si="3"/>
        <v>0</v>
      </c>
      <c r="Z8" s="263"/>
      <c r="AA8" s="317">
        <f t="shared" si="4"/>
        <v>0</v>
      </c>
      <c r="AB8" s="316">
        <f t="shared" si="5"/>
        <v>0</v>
      </c>
      <c r="AC8" s="317">
        <f t="shared" si="6"/>
        <v>0</v>
      </c>
      <c r="AD8" s="317">
        <f t="shared" si="7"/>
        <v>0</v>
      </c>
      <c r="AE8" s="300">
        <f t="shared" si="19"/>
        <v>0</v>
      </c>
      <c r="AF8" s="317">
        <f t="shared" si="20"/>
        <v>0</v>
      </c>
      <c r="AG8" s="317">
        <f t="shared" si="21"/>
        <v>0</v>
      </c>
      <c r="AH8" s="301">
        <f t="shared" si="22"/>
        <v>0</v>
      </c>
      <c r="AI8" s="300">
        <f t="shared" si="23"/>
        <v>0</v>
      </c>
      <c r="AJ8" s="300">
        <f t="shared" si="24"/>
        <v>0</v>
      </c>
      <c r="AK8" s="300">
        <f t="shared" si="25"/>
        <v>0</v>
      </c>
      <c r="AL8" s="302">
        <f t="shared" si="26"/>
        <v>0</v>
      </c>
      <c r="AM8" s="302">
        <f t="shared" si="27"/>
        <v>0</v>
      </c>
      <c r="AN8" s="302">
        <f t="shared" si="28"/>
        <v>0</v>
      </c>
      <c r="AO8" s="302">
        <f t="shared" si="9"/>
        <v>0</v>
      </c>
      <c r="AP8" s="302">
        <f t="shared" si="10"/>
        <v>0</v>
      </c>
      <c r="AQ8" s="302">
        <f t="shared" si="29"/>
        <v>0</v>
      </c>
      <c r="AR8" s="302">
        <f t="shared" si="11"/>
        <v>0</v>
      </c>
      <c r="AS8" s="302">
        <f t="shared" si="12"/>
        <v>0</v>
      </c>
      <c r="AT8" s="302">
        <f t="shared" si="30"/>
        <v>0</v>
      </c>
      <c r="AU8" s="318">
        <f t="shared" si="31"/>
        <v>0</v>
      </c>
      <c r="AV8" s="319"/>
      <c r="AW8" s="302">
        <f t="shared" si="32"/>
        <v>0</v>
      </c>
      <c r="AX8" s="302">
        <f t="shared" si="33"/>
        <v>0</v>
      </c>
      <c r="AY8" s="284">
        <f t="shared" si="13"/>
        <v>0</v>
      </c>
      <c r="AZ8" s="284">
        <f t="shared" si="14"/>
        <v>0</v>
      </c>
      <c r="BA8" s="284">
        <f t="shared" si="34"/>
        <v>0</v>
      </c>
      <c r="BB8" s="289"/>
      <c r="BC8" s="290" t="str" cm="1">
        <f t="array" ref="BC8">_xlfn.IFS(BA8&gt;Y8,"KO : Le montant retenu TTC est supérieur au montant présenté TTC. Merci de revoir la ligne de dépense ou plafonner son montant.",AY8&gt;W8,"Attention : Le montant retenu HT est supérieur au montant HT présenté. Merci de revoir la ligne de dépense, plafonner son montant, ou justifier la reventillation HT / TVA.",AZ8&gt;X8,"Attention : Le montant TVA retenu est supérieur au montant TVA présenté. Merci de revoir la ligne de dépense, plafonner son montant, ou justifier la reventillation HT / TVA.",Y8=0,"",BA8=Y8,"OK",BA8&lt;Y8,"Montant instruit inférieur au montant présenté.")</f>
        <v/>
      </c>
      <c r="BD8" s="291">
        <f t="shared" si="15"/>
        <v>0</v>
      </c>
      <c r="BE8" s="291">
        <f t="shared" si="16"/>
        <v>0</v>
      </c>
      <c r="BF8" s="291">
        <f t="shared" si="17"/>
        <v>0</v>
      </c>
      <c r="BG8" s="36"/>
    </row>
    <row r="9" spans="1:59">
      <c r="A9" s="68">
        <v>5</v>
      </c>
      <c r="B9" s="257"/>
      <c r="C9" s="258"/>
      <c r="D9" s="257"/>
      <c r="E9" s="257"/>
      <c r="F9" s="280"/>
      <c r="G9" s="281"/>
      <c r="H9" s="259"/>
      <c r="I9" s="211"/>
      <c r="J9" s="257"/>
      <c r="K9" s="257"/>
      <c r="L9" s="257"/>
      <c r="M9" s="260"/>
      <c r="N9" s="261"/>
      <c r="O9" s="147">
        <f t="shared" si="0"/>
        <v>0</v>
      </c>
      <c r="P9" s="261"/>
      <c r="Q9" s="261"/>
      <c r="R9" s="147">
        <f t="shared" si="1"/>
        <v>0</v>
      </c>
      <c r="S9" s="261"/>
      <c r="T9" s="261"/>
      <c r="U9" s="220">
        <f t="shared" si="2"/>
        <v>0</v>
      </c>
      <c r="V9" s="262"/>
      <c r="W9" s="291">
        <f t="shared" si="18"/>
        <v>0</v>
      </c>
      <c r="X9" s="291" cm="1">
        <f t="array" ref="X9">IFERROR(_xlfn.IFS(V9="Devis 1",N9,V9="Devis 1 majoré",N9*1.15,V9="Devis 2",Q9,V9="Devis 3",T9),0)</f>
        <v>0</v>
      </c>
      <c r="Y9" s="291">
        <f t="shared" si="3"/>
        <v>0</v>
      </c>
      <c r="Z9" s="263"/>
      <c r="AA9" s="317">
        <f t="shared" si="4"/>
        <v>0</v>
      </c>
      <c r="AB9" s="316">
        <f t="shared" si="5"/>
        <v>0</v>
      </c>
      <c r="AC9" s="317">
        <f t="shared" si="6"/>
        <v>0</v>
      </c>
      <c r="AD9" s="317">
        <f t="shared" si="7"/>
        <v>0</v>
      </c>
      <c r="AE9" s="300">
        <f t="shared" si="19"/>
        <v>0</v>
      </c>
      <c r="AF9" s="317">
        <f t="shared" si="20"/>
        <v>0</v>
      </c>
      <c r="AG9" s="317">
        <f t="shared" si="21"/>
        <v>0</v>
      </c>
      <c r="AH9" s="301">
        <f t="shared" si="22"/>
        <v>0</v>
      </c>
      <c r="AI9" s="300">
        <f t="shared" si="23"/>
        <v>0</v>
      </c>
      <c r="AJ9" s="300">
        <f t="shared" si="24"/>
        <v>0</v>
      </c>
      <c r="AK9" s="300">
        <f t="shared" si="25"/>
        <v>0</v>
      </c>
      <c r="AL9" s="302">
        <f t="shared" si="26"/>
        <v>0</v>
      </c>
      <c r="AM9" s="302">
        <f t="shared" si="27"/>
        <v>0</v>
      </c>
      <c r="AN9" s="302">
        <f t="shared" si="28"/>
        <v>0</v>
      </c>
      <c r="AO9" s="302">
        <f t="shared" si="9"/>
        <v>0</v>
      </c>
      <c r="AP9" s="302">
        <f t="shared" si="10"/>
        <v>0</v>
      </c>
      <c r="AQ9" s="302">
        <f t="shared" si="29"/>
        <v>0</v>
      </c>
      <c r="AR9" s="302">
        <f t="shared" si="11"/>
        <v>0</v>
      </c>
      <c r="AS9" s="302">
        <f t="shared" si="12"/>
        <v>0</v>
      </c>
      <c r="AT9" s="302">
        <f t="shared" si="30"/>
        <v>0</v>
      </c>
      <c r="AU9" s="318">
        <f t="shared" si="31"/>
        <v>0</v>
      </c>
      <c r="AV9" s="319"/>
      <c r="AW9" s="302">
        <f t="shared" si="32"/>
        <v>0</v>
      </c>
      <c r="AX9" s="302">
        <f t="shared" si="33"/>
        <v>0</v>
      </c>
      <c r="AY9" s="284">
        <f t="shared" si="13"/>
        <v>0</v>
      </c>
      <c r="AZ9" s="284">
        <f t="shared" si="14"/>
        <v>0</v>
      </c>
      <c r="BA9" s="284">
        <f t="shared" si="34"/>
        <v>0</v>
      </c>
      <c r="BB9" s="289"/>
      <c r="BC9" s="290" t="str" cm="1">
        <f t="array" ref="BC9">_xlfn.IFS(BA9&gt;Y9,"KO : Le montant retenu TTC est supérieur au montant présenté TTC. Merci de revoir la ligne de dépense ou plafonner son montant.",AY9&gt;W9,"Attention : Le montant retenu HT est supérieur au montant HT présenté. Merci de revoir la ligne de dépense, plafonner son montant, ou justifier la reventillation HT / TVA.",AZ9&gt;X9,"Attention : Le montant TVA retenu est supérieur au montant TVA présenté. Merci de revoir la ligne de dépense, plafonner son montant, ou justifier la reventillation HT / TVA.",Y9=0,"",BA9=Y9,"OK",BA9&lt;Y9,"Montant instruit inférieur au montant présenté.")</f>
        <v/>
      </c>
      <c r="BD9" s="291">
        <f t="shared" si="15"/>
        <v>0</v>
      </c>
      <c r="BE9" s="291">
        <f t="shared" si="16"/>
        <v>0</v>
      </c>
      <c r="BF9" s="291">
        <f t="shared" si="17"/>
        <v>0</v>
      </c>
      <c r="BG9" s="36"/>
    </row>
    <row r="10" spans="1:59">
      <c r="A10" s="68">
        <v>6</v>
      </c>
      <c r="B10" s="257"/>
      <c r="C10" s="258"/>
      <c r="D10" s="257"/>
      <c r="E10" s="257"/>
      <c r="F10" s="280"/>
      <c r="G10" s="281"/>
      <c r="H10" s="259"/>
      <c r="I10" s="211"/>
      <c r="J10" s="257"/>
      <c r="K10" s="257"/>
      <c r="L10" s="257"/>
      <c r="M10" s="260"/>
      <c r="N10" s="261"/>
      <c r="O10" s="147">
        <f t="shared" si="0"/>
        <v>0</v>
      </c>
      <c r="P10" s="261"/>
      <c r="Q10" s="261"/>
      <c r="R10" s="147">
        <f t="shared" si="1"/>
        <v>0</v>
      </c>
      <c r="S10" s="261"/>
      <c r="T10" s="261"/>
      <c r="U10" s="220">
        <f t="shared" si="2"/>
        <v>0</v>
      </c>
      <c r="V10" s="262"/>
      <c r="W10" s="291">
        <f t="shared" si="18"/>
        <v>0</v>
      </c>
      <c r="X10" s="291" cm="1">
        <f t="array" ref="X10">IFERROR(_xlfn.IFS(V10="Devis 1",N10,V10="Devis 1 majoré",N10*1.15,V10="Devis 2",Q10,V10="Devis 3",T10),0)</f>
        <v>0</v>
      </c>
      <c r="Y10" s="291">
        <f t="shared" si="3"/>
        <v>0</v>
      </c>
      <c r="Z10" s="263"/>
      <c r="AA10" s="317">
        <f>B10</f>
        <v>0</v>
      </c>
      <c r="AB10" s="316">
        <f t="shared" si="5"/>
        <v>0</v>
      </c>
      <c r="AC10" s="317">
        <f t="shared" si="6"/>
        <v>0</v>
      </c>
      <c r="AD10" s="317">
        <f t="shared" si="7"/>
        <v>0</v>
      </c>
      <c r="AE10" s="300">
        <f t="shared" si="19"/>
        <v>0</v>
      </c>
      <c r="AF10" s="317">
        <f t="shared" si="20"/>
        <v>0</v>
      </c>
      <c r="AG10" s="317">
        <f t="shared" si="21"/>
        <v>0</v>
      </c>
      <c r="AH10" s="301">
        <f t="shared" si="22"/>
        <v>0</v>
      </c>
      <c r="AI10" s="300">
        <f t="shared" si="23"/>
        <v>0</v>
      </c>
      <c r="AJ10" s="300">
        <f t="shared" si="24"/>
        <v>0</v>
      </c>
      <c r="AK10" s="300">
        <f t="shared" si="25"/>
        <v>0</v>
      </c>
      <c r="AL10" s="302">
        <f t="shared" si="26"/>
        <v>0</v>
      </c>
      <c r="AM10" s="302">
        <f t="shared" si="27"/>
        <v>0</v>
      </c>
      <c r="AN10" s="302">
        <f t="shared" si="28"/>
        <v>0</v>
      </c>
      <c r="AO10" s="302">
        <f t="shared" si="9"/>
        <v>0</v>
      </c>
      <c r="AP10" s="302">
        <f t="shared" si="10"/>
        <v>0</v>
      </c>
      <c r="AQ10" s="302">
        <f t="shared" si="29"/>
        <v>0</v>
      </c>
      <c r="AR10" s="302">
        <f t="shared" si="11"/>
        <v>0</v>
      </c>
      <c r="AS10" s="302">
        <f t="shared" si="12"/>
        <v>0</v>
      </c>
      <c r="AT10" s="302">
        <f t="shared" si="30"/>
        <v>0</v>
      </c>
      <c r="AU10" s="318">
        <f t="shared" si="31"/>
        <v>0</v>
      </c>
      <c r="AV10" s="319"/>
      <c r="AW10" s="302">
        <f t="shared" si="32"/>
        <v>0</v>
      </c>
      <c r="AX10" s="302">
        <f t="shared" si="33"/>
        <v>0</v>
      </c>
      <c r="AY10" s="284">
        <f t="shared" si="13"/>
        <v>0</v>
      </c>
      <c r="AZ10" s="284">
        <f t="shared" si="14"/>
        <v>0</v>
      </c>
      <c r="BA10" s="284">
        <f t="shared" si="34"/>
        <v>0</v>
      </c>
      <c r="BB10" s="289"/>
      <c r="BC10" s="290" t="str" cm="1">
        <f t="array" ref="BC10">_xlfn.IFS(BA10&gt;Y10,"KO : Le montant retenu TTC est supérieur au montant présenté TTC. Merci de revoir la ligne de dépense ou plafonner son montant.",AY10&gt;W10,"Attention : Le montant retenu HT est supérieur au montant HT présenté. Merci de revoir la ligne de dépense, plafonner son montant, ou justifier la reventillation HT / TVA.",AZ10&gt;X10,"Attention : Le montant TVA retenu est supérieur au montant TVA présenté. Merci de revoir la ligne de dépense, plafonner son montant, ou justifier la reventillation HT / TVA.",Y10=0,"",BA10=Y10,"OK",BA10&lt;Y10,"Montant instruit inférieur au montant présenté.")</f>
        <v/>
      </c>
      <c r="BD10" s="291">
        <f t="shared" si="15"/>
        <v>0</v>
      </c>
      <c r="BE10" s="291">
        <f t="shared" si="16"/>
        <v>0</v>
      </c>
      <c r="BF10" s="291">
        <f t="shared" si="17"/>
        <v>0</v>
      </c>
      <c r="BG10" s="36"/>
    </row>
    <row r="11" spans="1:59">
      <c r="A11" s="68">
        <v>7</v>
      </c>
      <c r="B11" s="257"/>
      <c r="C11" s="258"/>
      <c r="D11" s="257"/>
      <c r="E11" s="257"/>
      <c r="F11" s="280"/>
      <c r="G11" s="281"/>
      <c r="H11" s="259"/>
      <c r="I11" s="211"/>
      <c r="J11" s="257"/>
      <c r="K11" s="257"/>
      <c r="L11" s="257"/>
      <c r="M11" s="260"/>
      <c r="N11" s="261"/>
      <c r="O11" s="147">
        <f t="shared" si="0"/>
        <v>0</v>
      </c>
      <c r="P11" s="261"/>
      <c r="Q11" s="261"/>
      <c r="R11" s="147">
        <f t="shared" si="1"/>
        <v>0</v>
      </c>
      <c r="S11" s="261"/>
      <c r="T11" s="261"/>
      <c r="U11" s="220">
        <f t="shared" si="2"/>
        <v>0</v>
      </c>
      <c r="V11" s="262"/>
      <c r="W11" s="291">
        <f t="shared" si="18"/>
        <v>0</v>
      </c>
      <c r="X11" s="291" cm="1">
        <f t="array" ref="X11">IFERROR(_xlfn.IFS(V11="Devis 1",N11,V11="Devis 1 majoré",N11*1.15,V11="Devis 2",Q11,V11="Devis 3",T11),0)</f>
        <v>0</v>
      </c>
      <c r="Y11" s="291">
        <f t="shared" si="3"/>
        <v>0</v>
      </c>
      <c r="Z11" s="263"/>
      <c r="AA11" s="317">
        <f t="shared" si="4"/>
        <v>0</v>
      </c>
      <c r="AB11" s="316">
        <f t="shared" si="5"/>
        <v>0</v>
      </c>
      <c r="AC11" s="317">
        <f t="shared" si="6"/>
        <v>0</v>
      </c>
      <c r="AD11" s="317">
        <f t="shared" si="7"/>
        <v>0</v>
      </c>
      <c r="AE11" s="300">
        <f t="shared" si="19"/>
        <v>0</v>
      </c>
      <c r="AF11" s="317">
        <f t="shared" si="20"/>
        <v>0</v>
      </c>
      <c r="AG11" s="317">
        <f t="shared" si="21"/>
        <v>0</v>
      </c>
      <c r="AH11" s="301">
        <f t="shared" si="22"/>
        <v>0</v>
      </c>
      <c r="AI11" s="300">
        <f t="shared" si="23"/>
        <v>0</v>
      </c>
      <c r="AJ11" s="300">
        <f t="shared" si="24"/>
        <v>0</v>
      </c>
      <c r="AK11" s="300">
        <f t="shared" si="25"/>
        <v>0</v>
      </c>
      <c r="AL11" s="302">
        <f t="shared" si="26"/>
        <v>0</v>
      </c>
      <c r="AM11" s="302">
        <f t="shared" si="27"/>
        <v>0</v>
      </c>
      <c r="AN11" s="302">
        <f t="shared" si="28"/>
        <v>0</v>
      </c>
      <c r="AO11" s="302">
        <f t="shared" si="9"/>
        <v>0</v>
      </c>
      <c r="AP11" s="302">
        <f t="shared" si="10"/>
        <v>0</v>
      </c>
      <c r="AQ11" s="302">
        <f t="shared" si="29"/>
        <v>0</v>
      </c>
      <c r="AR11" s="302">
        <f t="shared" si="11"/>
        <v>0</v>
      </c>
      <c r="AS11" s="302">
        <f t="shared" si="12"/>
        <v>0</v>
      </c>
      <c r="AT11" s="302">
        <f t="shared" si="30"/>
        <v>0</v>
      </c>
      <c r="AU11" s="318">
        <f t="shared" si="31"/>
        <v>0</v>
      </c>
      <c r="AV11" s="319"/>
      <c r="AW11" s="302">
        <f t="shared" si="32"/>
        <v>0</v>
      </c>
      <c r="AX11" s="302">
        <f t="shared" si="33"/>
        <v>0</v>
      </c>
      <c r="AY11" s="284">
        <f t="shared" si="13"/>
        <v>0</v>
      </c>
      <c r="AZ11" s="284">
        <f t="shared" si="14"/>
        <v>0</v>
      </c>
      <c r="BA11" s="284">
        <f t="shared" si="34"/>
        <v>0</v>
      </c>
      <c r="BB11" s="289"/>
      <c r="BC11" s="290" t="str" cm="1">
        <f t="array" ref="BC11">_xlfn.IFS(BA11&gt;Y11,"KO : Le montant retenu TTC est supérieur au montant présenté TTC. Merci de revoir la ligne de dépense ou plafonner son montant.",AY11&gt;W11,"Attention : Le montant retenu HT est supérieur au montant HT présenté. Merci de revoir la ligne de dépense, plafonner son montant, ou justifier la reventillation HT / TVA.",AZ11&gt;X11,"Attention : Le montant TVA retenu est supérieur au montant TVA présenté. Merci de revoir la ligne de dépense, plafonner son montant, ou justifier la reventillation HT / TVA.",Y11=0,"",BA11=Y11,"OK",BA11&lt;Y11,"Montant instruit inférieur au montant présenté.")</f>
        <v/>
      </c>
      <c r="BD11" s="291">
        <f t="shared" si="15"/>
        <v>0</v>
      </c>
      <c r="BE11" s="291">
        <f t="shared" si="16"/>
        <v>0</v>
      </c>
      <c r="BF11" s="291">
        <f t="shared" si="17"/>
        <v>0</v>
      </c>
      <c r="BG11" s="36"/>
    </row>
    <row r="12" spans="1:59">
      <c r="A12" s="68">
        <v>8</v>
      </c>
      <c r="B12" s="257"/>
      <c r="C12" s="258"/>
      <c r="D12" s="257"/>
      <c r="E12" s="257"/>
      <c r="F12" s="280"/>
      <c r="G12" s="281"/>
      <c r="H12" s="259"/>
      <c r="I12" s="211"/>
      <c r="J12" s="257"/>
      <c r="K12" s="257"/>
      <c r="L12" s="257"/>
      <c r="M12" s="260"/>
      <c r="N12" s="261"/>
      <c r="O12" s="147">
        <f t="shared" si="0"/>
        <v>0</v>
      </c>
      <c r="P12" s="261"/>
      <c r="Q12" s="261"/>
      <c r="R12" s="147">
        <f t="shared" si="1"/>
        <v>0</v>
      </c>
      <c r="S12" s="261"/>
      <c r="T12" s="261"/>
      <c r="U12" s="220">
        <f t="shared" si="2"/>
        <v>0</v>
      </c>
      <c r="V12" s="262"/>
      <c r="W12" s="291">
        <f t="shared" si="18"/>
        <v>0</v>
      </c>
      <c r="X12" s="291" cm="1">
        <f t="array" ref="X12">IFERROR(_xlfn.IFS(V12="Devis 1",N12,V12="Devis 1 majoré",N12*1.15,V12="Devis 2",Q12,V12="Devis 3",T12),0)</f>
        <v>0</v>
      </c>
      <c r="Y12" s="291">
        <f t="shared" si="3"/>
        <v>0</v>
      </c>
      <c r="Z12" s="263"/>
      <c r="AA12" s="317">
        <f t="shared" si="4"/>
        <v>0</v>
      </c>
      <c r="AB12" s="316">
        <f t="shared" si="5"/>
        <v>0</v>
      </c>
      <c r="AC12" s="317">
        <f t="shared" si="6"/>
        <v>0</v>
      </c>
      <c r="AD12" s="317">
        <f t="shared" si="7"/>
        <v>0</v>
      </c>
      <c r="AE12" s="300">
        <f t="shared" si="19"/>
        <v>0</v>
      </c>
      <c r="AF12" s="317">
        <f t="shared" si="20"/>
        <v>0</v>
      </c>
      <c r="AG12" s="317">
        <f t="shared" si="21"/>
        <v>0</v>
      </c>
      <c r="AH12" s="301">
        <f t="shared" si="22"/>
        <v>0</v>
      </c>
      <c r="AI12" s="300">
        <f t="shared" si="23"/>
        <v>0</v>
      </c>
      <c r="AJ12" s="300">
        <f t="shared" si="24"/>
        <v>0</v>
      </c>
      <c r="AK12" s="300">
        <f t="shared" si="25"/>
        <v>0</v>
      </c>
      <c r="AL12" s="302">
        <f t="shared" si="26"/>
        <v>0</v>
      </c>
      <c r="AM12" s="302">
        <f t="shared" si="27"/>
        <v>0</v>
      </c>
      <c r="AN12" s="302">
        <f t="shared" si="28"/>
        <v>0</v>
      </c>
      <c r="AO12" s="302">
        <f t="shared" si="9"/>
        <v>0</v>
      </c>
      <c r="AP12" s="302">
        <f t="shared" si="10"/>
        <v>0</v>
      </c>
      <c r="AQ12" s="302">
        <f t="shared" si="29"/>
        <v>0</v>
      </c>
      <c r="AR12" s="302">
        <f t="shared" si="11"/>
        <v>0</v>
      </c>
      <c r="AS12" s="302">
        <f t="shared" si="12"/>
        <v>0</v>
      </c>
      <c r="AT12" s="302">
        <f t="shared" si="30"/>
        <v>0</v>
      </c>
      <c r="AU12" s="318">
        <f t="shared" si="31"/>
        <v>0</v>
      </c>
      <c r="AV12" s="319"/>
      <c r="AW12" s="302">
        <f t="shared" si="32"/>
        <v>0</v>
      </c>
      <c r="AX12" s="302">
        <f t="shared" si="33"/>
        <v>0</v>
      </c>
      <c r="AY12" s="284">
        <f t="shared" si="13"/>
        <v>0</v>
      </c>
      <c r="AZ12" s="284">
        <f t="shared" si="14"/>
        <v>0</v>
      </c>
      <c r="BA12" s="284">
        <f t="shared" si="34"/>
        <v>0</v>
      </c>
      <c r="BB12" s="289"/>
      <c r="BC12" s="290" t="str" cm="1">
        <f t="array" ref="BC12">_xlfn.IFS(BA12&gt;Y12,"KO : Le montant retenu TTC est supérieur au montant présenté TTC. Merci de revoir la ligne de dépense ou plafonner son montant.",AY12&gt;W12,"Attention : Le montant retenu HT est supérieur au montant HT présenté. Merci de revoir la ligne de dépense, plafonner son montant, ou justifier la reventillation HT / TVA.",AZ12&gt;X12,"Attention : Le montant TVA retenu est supérieur au montant TVA présenté. Merci de revoir la ligne de dépense, plafonner son montant, ou justifier la reventillation HT / TVA.",Y12=0,"",BA12=Y12,"OK",BA12&lt;Y12,"Montant instruit inférieur au montant présenté.")</f>
        <v/>
      </c>
      <c r="BD12" s="291">
        <f t="shared" si="15"/>
        <v>0</v>
      </c>
      <c r="BE12" s="291">
        <f t="shared" si="16"/>
        <v>0</v>
      </c>
      <c r="BF12" s="291">
        <f t="shared" si="17"/>
        <v>0</v>
      </c>
      <c r="BG12" s="36"/>
    </row>
    <row r="13" spans="1:59">
      <c r="A13" s="68">
        <v>9</v>
      </c>
      <c r="B13" s="257"/>
      <c r="C13" s="258"/>
      <c r="D13" s="257"/>
      <c r="E13" s="257"/>
      <c r="F13" s="280"/>
      <c r="G13" s="281"/>
      <c r="H13" s="259"/>
      <c r="I13" s="211"/>
      <c r="J13" s="257"/>
      <c r="K13" s="257"/>
      <c r="L13" s="257"/>
      <c r="M13" s="260"/>
      <c r="N13" s="261"/>
      <c r="O13" s="147">
        <f t="shared" si="0"/>
        <v>0</v>
      </c>
      <c r="P13" s="261"/>
      <c r="Q13" s="261"/>
      <c r="R13" s="147">
        <f t="shared" si="1"/>
        <v>0</v>
      </c>
      <c r="S13" s="261"/>
      <c r="T13" s="261"/>
      <c r="U13" s="220">
        <f t="shared" si="2"/>
        <v>0</v>
      </c>
      <c r="V13" s="262"/>
      <c r="W13" s="291">
        <f t="shared" si="18"/>
        <v>0</v>
      </c>
      <c r="X13" s="291" cm="1">
        <f t="array" ref="X13">IFERROR(_xlfn.IFS(V13="Devis 1",N13,V13="Devis 1 majoré",N13*1.15,V13="Devis 2",Q13,V13="Devis 3",T13),0)</f>
        <v>0</v>
      </c>
      <c r="Y13" s="291">
        <f t="shared" si="3"/>
        <v>0</v>
      </c>
      <c r="Z13" s="263"/>
      <c r="AA13" s="317">
        <f t="shared" si="4"/>
        <v>0</v>
      </c>
      <c r="AB13" s="316">
        <f t="shared" si="5"/>
        <v>0</v>
      </c>
      <c r="AC13" s="317">
        <f t="shared" si="6"/>
        <v>0</v>
      </c>
      <c r="AD13" s="317">
        <f t="shared" si="7"/>
        <v>0</v>
      </c>
      <c r="AE13" s="300">
        <f t="shared" si="19"/>
        <v>0</v>
      </c>
      <c r="AF13" s="317">
        <f t="shared" si="20"/>
        <v>0</v>
      </c>
      <c r="AG13" s="317">
        <f t="shared" si="21"/>
        <v>0</v>
      </c>
      <c r="AH13" s="301">
        <f t="shared" si="22"/>
        <v>0</v>
      </c>
      <c r="AI13" s="300">
        <f t="shared" si="23"/>
        <v>0</v>
      </c>
      <c r="AJ13" s="300">
        <f t="shared" si="24"/>
        <v>0</v>
      </c>
      <c r="AK13" s="300">
        <f t="shared" si="25"/>
        <v>0</v>
      </c>
      <c r="AL13" s="302">
        <f t="shared" si="26"/>
        <v>0</v>
      </c>
      <c r="AM13" s="302">
        <f t="shared" si="27"/>
        <v>0</v>
      </c>
      <c r="AN13" s="302">
        <f t="shared" si="28"/>
        <v>0</v>
      </c>
      <c r="AO13" s="302">
        <f t="shared" si="9"/>
        <v>0</v>
      </c>
      <c r="AP13" s="302">
        <f t="shared" si="10"/>
        <v>0</v>
      </c>
      <c r="AQ13" s="302">
        <f t="shared" si="29"/>
        <v>0</v>
      </c>
      <c r="AR13" s="302">
        <f t="shared" si="11"/>
        <v>0</v>
      </c>
      <c r="AS13" s="302">
        <f t="shared" si="12"/>
        <v>0</v>
      </c>
      <c r="AT13" s="302">
        <f t="shared" si="30"/>
        <v>0</v>
      </c>
      <c r="AU13" s="318">
        <f t="shared" si="31"/>
        <v>0</v>
      </c>
      <c r="AV13" s="319"/>
      <c r="AW13" s="302">
        <f t="shared" si="32"/>
        <v>0</v>
      </c>
      <c r="AX13" s="302">
        <f t="shared" si="33"/>
        <v>0</v>
      </c>
      <c r="AY13" s="284">
        <f t="shared" si="13"/>
        <v>0</v>
      </c>
      <c r="AZ13" s="284">
        <f t="shared" si="14"/>
        <v>0</v>
      </c>
      <c r="BA13" s="284">
        <f t="shared" si="34"/>
        <v>0</v>
      </c>
      <c r="BB13" s="289"/>
      <c r="BC13" s="290" t="str" cm="1">
        <f t="array" ref="BC13">_xlfn.IFS(BA13&gt;Y13,"KO : Le montant retenu TTC est supérieur au montant présenté TTC. Merci de revoir la ligne de dépense ou plafonner son montant.",AY13&gt;W13,"Attention : Le montant retenu HT est supérieur au montant HT présenté. Merci de revoir la ligne de dépense, plafonner son montant, ou justifier la reventillation HT / TVA.",AZ13&gt;X13,"Attention : Le montant TVA retenu est supérieur au montant TVA présenté. Merci de revoir la ligne de dépense, plafonner son montant, ou justifier la reventillation HT / TVA.",Y13=0,"",BA13=Y13,"OK",BA13&lt;Y13,"Montant instruit inférieur au montant présenté.")</f>
        <v/>
      </c>
      <c r="BD13" s="291">
        <f t="shared" si="15"/>
        <v>0</v>
      </c>
      <c r="BE13" s="291">
        <f t="shared" si="16"/>
        <v>0</v>
      </c>
      <c r="BF13" s="291">
        <f t="shared" si="17"/>
        <v>0</v>
      </c>
      <c r="BG13" s="36"/>
    </row>
    <row r="14" spans="1:59">
      <c r="A14" s="68">
        <v>10</v>
      </c>
      <c r="B14" s="257"/>
      <c r="C14" s="258"/>
      <c r="D14" s="257"/>
      <c r="E14" s="257"/>
      <c r="F14" s="280"/>
      <c r="G14" s="281"/>
      <c r="H14" s="259"/>
      <c r="I14" s="211"/>
      <c r="J14" s="257"/>
      <c r="K14" s="257"/>
      <c r="L14" s="257"/>
      <c r="M14" s="260"/>
      <c r="N14" s="261"/>
      <c r="O14" s="147">
        <f t="shared" si="0"/>
        <v>0</v>
      </c>
      <c r="P14" s="261"/>
      <c r="Q14" s="261"/>
      <c r="R14" s="147">
        <f t="shared" si="1"/>
        <v>0</v>
      </c>
      <c r="S14" s="261"/>
      <c r="T14" s="261"/>
      <c r="U14" s="220">
        <f t="shared" si="2"/>
        <v>0</v>
      </c>
      <c r="V14" s="262"/>
      <c r="W14" s="291">
        <f t="shared" si="18"/>
        <v>0</v>
      </c>
      <c r="X14" s="291" cm="1">
        <f t="array" ref="X14">IFERROR(_xlfn.IFS(V14="Devis 1",N14,V14="Devis 1 majoré",N14*1.15,V14="Devis 2",Q14,V14="Devis 3",T14),0)</f>
        <v>0</v>
      </c>
      <c r="Y14" s="291">
        <f t="shared" si="3"/>
        <v>0</v>
      </c>
      <c r="Z14" s="263"/>
      <c r="AA14" s="317">
        <f t="shared" si="4"/>
        <v>0</v>
      </c>
      <c r="AB14" s="316">
        <f t="shared" si="5"/>
        <v>0</v>
      </c>
      <c r="AC14" s="317">
        <f t="shared" si="6"/>
        <v>0</v>
      </c>
      <c r="AD14" s="317">
        <f t="shared" si="7"/>
        <v>0</v>
      </c>
      <c r="AE14" s="300">
        <f t="shared" si="19"/>
        <v>0</v>
      </c>
      <c r="AF14" s="317">
        <f t="shared" si="20"/>
        <v>0</v>
      </c>
      <c r="AG14" s="317">
        <f t="shared" si="21"/>
        <v>0</v>
      </c>
      <c r="AH14" s="301">
        <f t="shared" si="22"/>
        <v>0</v>
      </c>
      <c r="AI14" s="300">
        <f t="shared" si="23"/>
        <v>0</v>
      </c>
      <c r="AJ14" s="300">
        <f t="shared" si="24"/>
        <v>0</v>
      </c>
      <c r="AK14" s="300">
        <f t="shared" si="25"/>
        <v>0</v>
      </c>
      <c r="AL14" s="302">
        <f t="shared" si="26"/>
        <v>0</v>
      </c>
      <c r="AM14" s="302">
        <f t="shared" si="27"/>
        <v>0</v>
      </c>
      <c r="AN14" s="302">
        <f t="shared" si="28"/>
        <v>0</v>
      </c>
      <c r="AO14" s="302">
        <f t="shared" si="9"/>
        <v>0</v>
      </c>
      <c r="AP14" s="302">
        <f t="shared" si="10"/>
        <v>0</v>
      </c>
      <c r="AQ14" s="302">
        <f t="shared" si="29"/>
        <v>0</v>
      </c>
      <c r="AR14" s="302">
        <f t="shared" si="11"/>
        <v>0</v>
      </c>
      <c r="AS14" s="302">
        <f t="shared" si="12"/>
        <v>0</v>
      </c>
      <c r="AT14" s="302">
        <f t="shared" si="30"/>
        <v>0</v>
      </c>
      <c r="AU14" s="318">
        <f t="shared" si="31"/>
        <v>0</v>
      </c>
      <c r="AV14" s="319"/>
      <c r="AW14" s="302">
        <f t="shared" si="32"/>
        <v>0</v>
      </c>
      <c r="AX14" s="302">
        <f t="shared" si="33"/>
        <v>0</v>
      </c>
      <c r="AY14" s="284">
        <f t="shared" si="13"/>
        <v>0</v>
      </c>
      <c r="AZ14" s="284">
        <f t="shared" si="14"/>
        <v>0</v>
      </c>
      <c r="BA14" s="284">
        <f t="shared" si="34"/>
        <v>0</v>
      </c>
      <c r="BB14" s="289"/>
      <c r="BC14" s="290" t="str" cm="1">
        <f t="array" ref="BC14">_xlfn.IFS(BA14&gt;Y14,"KO : Le montant retenu TTC est supérieur au montant présenté TTC. Merci de revoir la ligne de dépense ou plafonner son montant.",AY14&gt;W14,"Attention : Le montant retenu HT est supérieur au montant HT présenté. Merci de revoir la ligne de dépense, plafonner son montant, ou justifier la reventillation HT / TVA.",AZ14&gt;X14,"Attention : Le montant TVA retenu est supérieur au montant TVA présenté. Merci de revoir la ligne de dépense, plafonner son montant, ou justifier la reventillation HT / TVA.",Y14=0,"",BA14=Y14,"OK",BA14&lt;Y14,"Montant instruit inférieur au montant présenté.")</f>
        <v/>
      </c>
      <c r="BD14" s="291">
        <f t="shared" si="15"/>
        <v>0</v>
      </c>
      <c r="BE14" s="291">
        <f t="shared" si="16"/>
        <v>0</v>
      </c>
      <c r="BF14" s="291">
        <f t="shared" si="17"/>
        <v>0</v>
      </c>
      <c r="BG14" s="36"/>
    </row>
    <row r="15" spans="1:59">
      <c r="A15" s="68">
        <v>11</v>
      </c>
      <c r="B15" s="257"/>
      <c r="C15" s="258"/>
      <c r="D15" s="257"/>
      <c r="E15" s="257"/>
      <c r="F15" s="280"/>
      <c r="G15" s="281"/>
      <c r="H15" s="259"/>
      <c r="I15" s="211"/>
      <c r="J15" s="257"/>
      <c r="K15" s="257"/>
      <c r="L15" s="257"/>
      <c r="M15" s="260"/>
      <c r="N15" s="261"/>
      <c r="O15" s="147">
        <f t="shared" si="0"/>
        <v>0</v>
      </c>
      <c r="P15" s="261"/>
      <c r="Q15" s="261"/>
      <c r="R15" s="147">
        <f t="shared" si="1"/>
        <v>0</v>
      </c>
      <c r="S15" s="261"/>
      <c r="T15" s="261"/>
      <c r="U15" s="220">
        <f t="shared" si="2"/>
        <v>0</v>
      </c>
      <c r="V15" s="262"/>
      <c r="W15" s="291">
        <f t="shared" si="18"/>
        <v>0</v>
      </c>
      <c r="X15" s="291" cm="1">
        <f t="array" ref="X15">IFERROR(_xlfn.IFS(V15="Devis 1",N15,V15="Devis 1 majoré",N15*1.15,V15="Devis 2",Q15,V15="Devis 3",T15),0)</f>
        <v>0</v>
      </c>
      <c r="Y15" s="291">
        <f t="shared" si="3"/>
        <v>0</v>
      </c>
      <c r="Z15" s="263"/>
      <c r="AA15" s="317">
        <f t="shared" si="4"/>
        <v>0</v>
      </c>
      <c r="AB15" s="316">
        <f t="shared" si="5"/>
        <v>0</v>
      </c>
      <c r="AC15" s="317">
        <f t="shared" si="6"/>
        <v>0</v>
      </c>
      <c r="AD15" s="317">
        <f t="shared" si="7"/>
        <v>0</v>
      </c>
      <c r="AE15" s="300">
        <f t="shared" si="19"/>
        <v>0</v>
      </c>
      <c r="AF15" s="317">
        <f t="shared" si="20"/>
        <v>0</v>
      </c>
      <c r="AG15" s="317">
        <f t="shared" si="21"/>
        <v>0</v>
      </c>
      <c r="AH15" s="301">
        <f t="shared" si="22"/>
        <v>0</v>
      </c>
      <c r="AI15" s="300">
        <f t="shared" si="23"/>
        <v>0</v>
      </c>
      <c r="AJ15" s="300">
        <f t="shared" si="24"/>
        <v>0</v>
      </c>
      <c r="AK15" s="300">
        <f t="shared" si="25"/>
        <v>0</v>
      </c>
      <c r="AL15" s="302">
        <f t="shared" si="26"/>
        <v>0</v>
      </c>
      <c r="AM15" s="302">
        <f t="shared" si="27"/>
        <v>0</v>
      </c>
      <c r="AN15" s="302">
        <f t="shared" si="28"/>
        <v>0</v>
      </c>
      <c r="AO15" s="302">
        <f t="shared" si="9"/>
        <v>0</v>
      </c>
      <c r="AP15" s="302">
        <f t="shared" si="10"/>
        <v>0</v>
      </c>
      <c r="AQ15" s="302">
        <f t="shared" si="29"/>
        <v>0</v>
      </c>
      <c r="AR15" s="302">
        <f t="shared" si="11"/>
        <v>0</v>
      </c>
      <c r="AS15" s="302">
        <f t="shared" si="12"/>
        <v>0</v>
      </c>
      <c r="AT15" s="302">
        <f t="shared" si="30"/>
        <v>0</v>
      </c>
      <c r="AU15" s="318">
        <f t="shared" si="31"/>
        <v>0</v>
      </c>
      <c r="AV15" s="319"/>
      <c r="AW15" s="302">
        <f t="shared" si="32"/>
        <v>0</v>
      </c>
      <c r="AX15" s="302">
        <f t="shared" si="33"/>
        <v>0</v>
      </c>
      <c r="AY15" s="284">
        <f t="shared" si="13"/>
        <v>0</v>
      </c>
      <c r="AZ15" s="284">
        <f t="shared" si="14"/>
        <v>0</v>
      </c>
      <c r="BA15" s="284">
        <f t="shared" si="34"/>
        <v>0</v>
      </c>
      <c r="BB15" s="289"/>
      <c r="BC15" s="290" t="str" cm="1">
        <f t="array" ref="BC15">_xlfn.IFS(BA15&gt;Y15,"KO : Le montant retenu TTC est supérieur au montant présenté TTC. Merci de revoir la ligne de dépense ou plafonner son montant.",AY15&gt;W15,"Attention : Le montant retenu HT est supérieur au montant HT présenté. Merci de revoir la ligne de dépense, plafonner son montant, ou justifier la reventillation HT / TVA.",AZ15&gt;X15,"Attention : Le montant TVA retenu est supérieur au montant TVA présenté. Merci de revoir la ligne de dépense, plafonner son montant, ou justifier la reventillation HT / TVA.",Y15=0,"",BA15=Y15,"OK",BA15&lt;Y15,"Montant instruit inférieur au montant présenté.")</f>
        <v/>
      </c>
      <c r="BD15" s="291">
        <f t="shared" si="15"/>
        <v>0</v>
      </c>
      <c r="BE15" s="291">
        <f t="shared" si="16"/>
        <v>0</v>
      </c>
      <c r="BF15" s="291">
        <f t="shared" si="17"/>
        <v>0</v>
      </c>
      <c r="BG15" s="36"/>
    </row>
    <row r="16" spans="1:59">
      <c r="A16" s="68">
        <v>12</v>
      </c>
      <c r="B16" s="257"/>
      <c r="C16" s="258"/>
      <c r="D16" s="257"/>
      <c r="E16" s="257"/>
      <c r="F16" s="280"/>
      <c r="G16" s="281"/>
      <c r="H16" s="259"/>
      <c r="I16" s="211"/>
      <c r="J16" s="257"/>
      <c r="K16" s="257"/>
      <c r="L16" s="257"/>
      <c r="M16" s="260"/>
      <c r="N16" s="261"/>
      <c r="O16" s="147">
        <f t="shared" si="0"/>
        <v>0</v>
      </c>
      <c r="P16" s="261"/>
      <c r="Q16" s="261"/>
      <c r="R16" s="147">
        <f t="shared" si="1"/>
        <v>0</v>
      </c>
      <c r="S16" s="261"/>
      <c r="T16" s="261"/>
      <c r="U16" s="220">
        <f t="shared" si="2"/>
        <v>0</v>
      </c>
      <c r="V16" s="262"/>
      <c r="W16" s="291">
        <f t="shared" si="18"/>
        <v>0</v>
      </c>
      <c r="X16" s="291" cm="1">
        <f t="array" ref="X16">IFERROR(_xlfn.IFS(V16="Devis 1",N16,V16="Devis 1 majoré",N16*1.15,V16="Devis 2",Q16,V16="Devis 3",T16),0)</f>
        <v>0</v>
      </c>
      <c r="Y16" s="291">
        <f t="shared" si="3"/>
        <v>0</v>
      </c>
      <c r="Z16" s="263"/>
      <c r="AA16" s="317">
        <f t="shared" si="4"/>
        <v>0</v>
      </c>
      <c r="AB16" s="316">
        <f t="shared" si="5"/>
        <v>0</v>
      </c>
      <c r="AC16" s="317">
        <f t="shared" si="6"/>
        <v>0</v>
      </c>
      <c r="AD16" s="317">
        <f t="shared" si="7"/>
        <v>0</v>
      </c>
      <c r="AE16" s="300">
        <f t="shared" si="19"/>
        <v>0</v>
      </c>
      <c r="AF16" s="317">
        <f t="shared" si="20"/>
        <v>0</v>
      </c>
      <c r="AG16" s="317">
        <f t="shared" si="21"/>
        <v>0</v>
      </c>
      <c r="AH16" s="301">
        <f t="shared" si="22"/>
        <v>0</v>
      </c>
      <c r="AI16" s="300">
        <f t="shared" si="23"/>
        <v>0</v>
      </c>
      <c r="AJ16" s="300">
        <f t="shared" si="24"/>
        <v>0</v>
      </c>
      <c r="AK16" s="300">
        <f t="shared" si="25"/>
        <v>0</v>
      </c>
      <c r="AL16" s="302">
        <f t="shared" si="26"/>
        <v>0</v>
      </c>
      <c r="AM16" s="302">
        <f t="shared" si="27"/>
        <v>0</v>
      </c>
      <c r="AN16" s="302">
        <f t="shared" si="28"/>
        <v>0</v>
      </c>
      <c r="AO16" s="302">
        <f t="shared" si="9"/>
        <v>0</v>
      </c>
      <c r="AP16" s="302">
        <f t="shared" si="10"/>
        <v>0</v>
      </c>
      <c r="AQ16" s="302">
        <f t="shared" si="29"/>
        <v>0</v>
      </c>
      <c r="AR16" s="302">
        <f t="shared" si="11"/>
        <v>0</v>
      </c>
      <c r="AS16" s="302">
        <f t="shared" si="12"/>
        <v>0</v>
      </c>
      <c r="AT16" s="302">
        <f t="shared" si="30"/>
        <v>0</v>
      </c>
      <c r="AU16" s="318">
        <f t="shared" si="31"/>
        <v>0</v>
      </c>
      <c r="AV16" s="319"/>
      <c r="AW16" s="302">
        <f t="shared" si="32"/>
        <v>0</v>
      </c>
      <c r="AX16" s="302">
        <f t="shared" si="33"/>
        <v>0</v>
      </c>
      <c r="AY16" s="284">
        <f t="shared" si="13"/>
        <v>0</v>
      </c>
      <c r="AZ16" s="284">
        <f t="shared" si="14"/>
        <v>0</v>
      </c>
      <c r="BA16" s="284">
        <f t="shared" si="34"/>
        <v>0</v>
      </c>
      <c r="BB16" s="289"/>
      <c r="BC16" s="290" t="str" cm="1">
        <f t="array" ref="BC16">_xlfn.IFS(BA16&gt;Y16,"KO : Le montant retenu TTC est supérieur au montant présenté TTC. Merci de revoir la ligne de dépense ou plafonner son montant.",AY16&gt;W16,"Attention : Le montant retenu HT est supérieur au montant HT présenté. Merci de revoir la ligne de dépense, plafonner son montant, ou justifier la reventillation HT / TVA.",AZ16&gt;X16,"Attention : Le montant TVA retenu est supérieur au montant TVA présenté. Merci de revoir la ligne de dépense, plafonner son montant, ou justifier la reventillation HT / TVA.",Y16=0,"",BA16=Y16,"OK",BA16&lt;Y16,"Montant instruit inférieur au montant présenté.")</f>
        <v/>
      </c>
      <c r="BD16" s="291">
        <f t="shared" si="15"/>
        <v>0</v>
      </c>
      <c r="BE16" s="291">
        <f t="shared" si="16"/>
        <v>0</v>
      </c>
      <c r="BF16" s="291">
        <f t="shared" si="17"/>
        <v>0</v>
      </c>
      <c r="BG16" s="36"/>
    </row>
    <row r="17" spans="1:59">
      <c r="A17" s="68">
        <v>13</v>
      </c>
      <c r="B17" s="257"/>
      <c r="C17" s="258"/>
      <c r="D17" s="257"/>
      <c r="E17" s="257"/>
      <c r="F17" s="280"/>
      <c r="G17" s="281"/>
      <c r="H17" s="259"/>
      <c r="I17" s="211"/>
      <c r="J17" s="257"/>
      <c r="K17" s="257"/>
      <c r="L17" s="257"/>
      <c r="M17" s="260"/>
      <c r="N17" s="261"/>
      <c r="O17" s="147">
        <f t="shared" si="0"/>
        <v>0</v>
      </c>
      <c r="P17" s="261"/>
      <c r="Q17" s="261"/>
      <c r="R17" s="147">
        <f t="shared" si="1"/>
        <v>0</v>
      </c>
      <c r="S17" s="261"/>
      <c r="T17" s="261"/>
      <c r="U17" s="220">
        <f t="shared" si="2"/>
        <v>0</v>
      </c>
      <c r="V17" s="262"/>
      <c r="W17" s="291">
        <f t="shared" si="18"/>
        <v>0</v>
      </c>
      <c r="X17" s="291" cm="1">
        <f t="array" ref="X17">IFERROR(_xlfn.IFS(V17="Devis 1",N17,V17="Devis 1 majoré",N17*1.15,V17="Devis 2",Q17,V17="Devis 3",T17),0)</f>
        <v>0</v>
      </c>
      <c r="Y17" s="291">
        <f t="shared" si="3"/>
        <v>0</v>
      </c>
      <c r="Z17" s="263"/>
      <c r="AA17" s="317">
        <f t="shared" si="4"/>
        <v>0</v>
      </c>
      <c r="AB17" s="316">
        <f t="shared" si="5"/>
        <v>0</v>
      </c>
      <c r="AC17" s="317">
        <f t="shared" si="6"/>
        <v>0</v>
      </c>
      <c r="AD17" s="317">
        <f t="shared" si="7"/>
        <v>0</v>
      </c>
      <c r="AE17" s="300">
        <f t="shared" si="19"/>
        <v>0</v>
      </c>
      <c r="AF17" s="317">
        <f t="shared" si="20"/>
        <v>0</v>
      </c>
      <c r="AG17" s="317">
        <f t="shared" si="21"/>
        <v>0</v>
      </c>
      <c r="AH17" s="301">
        <f t="shared" si="22"/>
        <v>0</v>
      </c>
      <c r="AI17" s="300">
        <f t="shared" si="23"/>
        <v>0</v>
      </c>
      <c r="AJ17" s="300">
        <f t="shared" si="24"/>
        <v>0</v>
      </c>
      <c r="AK17" s="300">
        <f t="shared" si="25"/>
        <v>0</v>
      </c>
      <c r="AL17" s="302">
        <f t="shared" si="26"/>
        <v>0</v>
      </c>
      <c r="AM17" s="302">
        <f t="shared" si="27"/>
        <v>0</v>
      </c>
      <c r="AN17" s="302">
        <f t="shared" si="28"/>
        <v>0</v>
      </c>
      <c r="AO17" s="302">
        <f t="shared" si="9"/>
        <v>0</v>
      </c>
      <c r="AP17" s="302">
        <f t="shared" si="10"/>
        <v>0</v>
      </c>
      <c r="AQ17" s="302">
        <f t="shared" si="29"/>
        <v>0</v>
      </c>
      <c r="AR17" s="302">
        <f t="shared" si="11"/>
        <v>0</v>
      </c>
      <c r="AS17" s="302">
        <f t="shared" si="12"/>
        <v>0</v>
      </c>
      <c r="AT17" s="302">
        <f t="shared" si="30"/>
        <v>0</v>
      </c>
      <c r="AU17" s="318">
        <f t="shared" si="31"/>
        <v>0</v>
      </c>
      <c r="AV17" s="319"/>
      <c r="AW17" s="302">
        <f ca="1">IFERROR(²SI.CONDITIONS(AQ17="Devis 1",AH17,AQ17="Devis 1 majoré",AH17*1.15,AQ17="Devis 2",AK17,AQ17="Devis 3",AN17),0)*X17</f>
        <v>0</v>
      </c>
      <c r="AX17" s="302">
        <f t="shared" ca="1" si="33"/>
        <v>0</v>
      </c>
      <c r="AY17" s="284">
        <f t="shared" si="13"/>
        <v>0</v>
      </c>
      <c r="AZ17" s="284">
        <f t="shared" si="14"/>
        <v>0</v>
      </c>
      <c r="BA17" s="284">
        <f t="shared" si="34"/>
        <v>0</v>
      </c>
      <c r="BB17" s="289"/>
      <c r="BC17" s="290" t="str" cm="1">
        <f t="array" ref="BC17">_xlfn.IFS(BA17&gt;Y17,"KO : Le montant retenu TTC est supérieur au montant présenté TTC. Merci de revoir la ligne de dépense ou plafonner son montant.",AY17&gt;W17,"Attention : Le montant retenu HT est supérieur au montant HT présenté. Merci de revoir la ligne de dépense, plafonner son montant, ou justifier la reventillation HT / TVA.",AZ17&gt;X17,"Attention : Le montant TVA retenu est supérieur au montant TVA présenté. Merci de revoir la ligne de dépense, plafonner son montant, ou justifier la reventillation HT / TVA.",Y17=0,"",BA17=Y17,"OK",BA17&lt;Y17,"Montant instruit inférieur au montant présenté.")</f>
        <v/>
      </c>
      <c r="BD17" s="291">
        <f t="shared" si="15"/>
        <v>0</v>
      </c>
      <c r="BE17" s="291">
        <f t="shared" si="16"/>
        <v>0</v>
      </c>
      <c r="BF17" s="291">
        <f t="shared" si="17"/>
        <v>0</v>
      </c>
      <c r="BG17" s="36"/>
    </row>
    <row r="18" spans="1:59">
      <c r="A18" s="68">
        <v>14</v>
      </c>
      <c r="B18" s="257"/>
      <c r="C18" s="258"/>
      <c r="D18" s="257"/>
      <c r="E18" s="257"/>
      <c r="F18" s="280"/>
      <c r="G18" s="281"/>
      <c r="H18" s="259"/>
      <c r="I18" s="211"/>
      <c r="J18" s="257"/>
      <c r="K18" s="257"/>
      <c r="L18" s="257"/>
      <c r="M18" s="260"/>
      <c r="N18" s="261"/>
      <c r="O18" s="147">
        <f t="shared" si="0"/>
        <v>0</v>
      </c>
      <c r="P18" s="261"/>
      <c r="Q18" s="261"/>
      <c r="R18" s="147">
        <f t="shared" si="1"/>
        <v>0</v>
      </c>
      <c r="S18" s="261"/>
      <c r="T18" s="261"/>
      <c r="U18" s="220">
        <f t="shared" si="2"/>
        <v>0</v>
      </c>
      <c r="V18" s="262"/>
      <c r="W18" s="291">
        <f t="shared" si="18"/>
        <v>0</v>
      </c>
      <c r="X18" s="291" cm="1">
        <f t="array" ref="X18">IFERROR(_xlfn.IFS(V18="Devis 1",N18,V18="Devis 1 majoré",N18*1.15,V18="Devis 2",Q18,V18="Devis 3",T18),0)</f>
        <v>0</v>
      </c>
      <c r="Y18" s="291">
        <f t="shared" si="3"/>
        <v>0</v>
      </c>
      <c r="Z18" s="263"/>
      <c r="AA18" s="317">
        <f t="shared" si="4"/>
        <v>0</v>
      </c>
      <c r="AB18" s="316">
        <f t="shared" si="5"/>
        <v>0</v>
      </c>
      <c r="AC18" s="317">
        <f t="shared" si="6"/>
        <v>0</v>
      </c>
      <c r="AD18" s="317">
        <f t="shared" si="7"/>
        <v>0</v>
      </c>
      <c r="AE18" s="300">
        <f t="shared" si="19"/>
        <v>0</v>
      </c>
      <c r="AF18" s="317">
        <f t="shared" si="20"/>
        <v>0</v>
      </c>
      <c r="AG18" s="317">
        <f t="shared" si="21"/>
        <v>0</v>
      </c>
      <c r="AH18" s="301">
        <f t="shared" si="22"/>
        <v>0</v>
      </c>
      <c r="AI18" s="300">
        <f t="shared" si="23"/>
        <v>0</v>
      </c>
      <c r="AJ18" s="300">
        <f t="shared" si="24"/>
        <v>0</v>
      </c>
      <c r="AK18" s="300">
        <f t="shared" si="25"/>
        <v>0</v>
      </c>
      <c r="AL18" s="302">
        <f t="shared" si="26"/>
        <v>0</v>
      </c>
      <c r="AM18" s="302">
        <f t="shared" si="27"/>
        <v>0</v>
      </c>
      <c r="AN18" s="302">
        <f t="shared" si="28"/>
        <v>0</v>
      </c>
      <c r="AO18" s="302">
        <f t="shared" si="9"/>
        <v>0</v>
      </c>
      <c r="AP18" s="302">
        <f t="shared" si="10"/>
        <v>0</v>
      </c>
      <c r="AQ18" s="302">
        <f t="shared" si="29"/>
        <v>0</v>
      </c>
      <c r="AR18" s="302">
        <f t="shared" si="11"/>
        <v>0</v>
      </c>
      <c r="AS18" s="302">
        <f t="shared" si="12"/>
        <v>0</v>
      </c>
      <c r="AT18" s="302">
        <f t="shared" si="30"/>
        <v>0</v>
      </c>
      <c r="AU18" s="318">
        <f t="shared" si="31"/>
        <v>0</v>
      </c>
      <c r="AV18" s="319"/>
      <c r="AW18" s="302">
        <f t="shared" si="32"/>
        <v>0</v>
      </c>
      <c r="AX18" s="302">
        <f t="shared" si="33"/>
        <v>0</v>
      </c>
      <c r="AY18" s="284">
        <f t="shared" si="13"/>
        <v>0</v>
      </c>
      <c r="AZ18" s="284">
        <f t="shared" si="14"/>
        <v>0</v>
      </c>
      <c r="BA18" s="284">
        <f t="shared" si="34"/>
        <v>0</v>
      </c>
      <c r="BB18" s="289"/>
      <c r="BC18" s="290" t="str" cm="1">
        <f t="array" ref="BC18">_xlfn.IFS(BA18&gt;Y18,"KO : Le montant retenu TTC est supérieur au montant présenté TTC. Merci de revoir la ligne de dépense ou plafonner son montant.",AY18&gt;W18,"Attention : Le montant retenu HT est supérieur au montant HT présenté. Merci de revoir la ligne de dépense, plafonner son montant, ou justifier la reventillation HT / TVA.",AZ18&gt;X18,"Attention : Le montant TVA retenu est supérieur au montant TVA présenté. Merci de revoir la ligne de dépense, plafonner son montant, ou justifier la reventillation HT / TVA.",Y18=0,"",BA18=Y18,"OK",BA18&lt;Y18,"Montant instruit inférieur au montant présenté.")</f>
        <v/>
      </c>
      <c r="BD18" s="291">
        <f t="shared" si="15"/>
        <v>0</v>
      </c>
      <c r="BE18" s="291">
        <f t="shared" si="16"/>
        <v>0</v>
      </c>
      <c r="BF18" s="291">
        <f t="shared" si="17"/>
        <v>0</v>
      </c>
      <c r="BG18" s="36"/>
    </row>
    <row r="19" spans="1:59" ht="18.75">
      <c r="A19" s="68">
        <v>15</v>
      </c>
      <c r="B19" s="257"/>
      <c r="C19" s="258"/>
      <c r="D19" s="257"/>
      <c r="E19" s="257"/>
      <c r="F19" s="280"/>
      <c r="G19" s="281"/>
      <c r="H19" s="259"/>
      <c r="I19" s="211"/>
      <c r="J19" s="257"/>
      <c r="K19" s="257"/>
      <c r="L19" s="257"/>
      <c r="M19" s="260"/>
      <c r="N19" s="261"/>
      <c r="O19" s="147">
        <f t="shared" si="0"/>
        <v>0</v>
      </c>
      <c r="P19" s="261"/>
      <c r="Q19" s="261"/>
      <c r="R19" s="147">
        <f t="shared" si="1"/>
        <v>0</v>
      </c>
      <c r="S19" s="261"/>
      <c r="T19" s="261"/>
      <c r="U19" s="220">
        <f t="shared" si="2"/>
        <v>0</v>
      </c>
      <c r="V19" s="262"/>
      <c r="W19" s="291">
        <f t="shared" si="18"/>
        <v>0</v>
      </c>
      <c r="X19" s="291" cm="1">
        <f t="array" ref="X19">IFERROR(_xlfn.IFS(V19="Devis 1",N19,V19="Devis 1 majoré",N19*1.15,V19="Devis 2",Q19,V19="Devis 3",T19),0)</f>
        <v>0</v>
      </c>
      <c r="Y19" s="291">
        <f t="shared" si="3"/>
        <v>0</v>
      </c>
      <c r="Z19" s="263"/>
      <c r="AA19" s="317">
        <f t="shared" si="4"/>
        <v>0</v>
      </c>
      <c r="AB19" s="316">
        <f t="shared" si="5"/>
        <v>0</v>
      </c>
      <c r="AC19" s="317">
        <f t="shared" si="6"/>
        <v>0</v>
      </c>
      <c r="AD19" s="317">
        <f t="shared" si="7"/>
        <v>0</v>
      </c>
      <c r="AE19" s="300">
        <f t="shared" si="19"/>
        <v>0</v>
      </c>
      <c r="AF19" s="317">
        <f t="shared" si="20"/>
        <v>0</v>
      </c>
      <c r="AG19" s="317">
        <f t="shared" si="21"/>
        <v>0</v>
      </c>
      <c r="AH19" s="301">
        <f t="shared" si="22"/>
        <v>0</v>
      </c>
      <c r="AI19" s="300">
        <f t="shared" si="23"/>
        <v>0</v>
      </c>
      <c r="AJ19" s="300">
        <f t="shared" si="24"/>
        <v>0</v>
      </c>
      <c r="AK19" s="300">
        <f t="shared" si="25"/>
        <v>0</v>
      </c>
      <c r="AL19" s="302">
        <f t="shared" si="26"/>
        <v>0</v>
      </c>
      <c r="AM19" s="302">
        <f t="shared" si="27"/>
        <v>0</v>
      </c>
      <c r="AN19" s="302">
        <f t="shared" si="28"/>
        <v>0</v>
      </c>
      <c r="AO19" s="302">
        <f t="shared" si="9"/>
        <v>0</v>
      </c>
      <c r="AP19" s="302">
        <f t="shared" si="10"/>
        <v>0</v>
      </c>
      <c r="AQ19" s="302">
        <f t="shared" si="29"/>
        <v>0</v>
      </c>
      <c r="AR19" s="302">
        <f t="shared" si="11"/>
        <v>0</v>
      </c>
      <c r="AS19" s="302">
        <f t="shared" si="12"/>
        <v>0</v>
      </c>
      <c r="AT19" s="302">
        <f t="shared" si="30"/>
        <v>0</v>
      </c>
      <c r="AU19" s="318">
        <f t="shared" si="31"/>
        <v>0</v>
      </c>
      <c r="AV19" s="319"/>
      <c r="AW19" s="302">
        <f t="shared" si="32"/>
        <v>0</v>
      </c>
      <c r="AX19" s="302">
        <f t="shared" si="33"/>
        <v>0</v>
      </c>
      <c r="AY19" s="284">
        <f t="shared" si="13"/>
        <v>0</v>
      </c>
      <c r="AZ19" s="284">
        <f t="shared" si="14"/>
        <v>0</v>
      </c>
      <c r="BA19" s="284">
        <f t="shared" si="34"/>
        <v>0</v>
      </c>
      <c r="BB19" s="289"/>
      <c r="BC19" s="290" t="str" cm="1">
        <f t="array" ref="BC19">_xlfn.IFS(BA19&gt;Y19,"KO : Le montant retenu TTC est supérieur au montant présenté TTC. Merci de revoir la ligne de dépense ou plafonner son montant.",AY19&gt;W19,"Attention : Le montant retenu HT est supérieur au montant HT présenté. Merci de revoir la ligne de dépense, plafonner son montant, ou justifier la reventillation HT / TVA.",AZ19&gt;X19,"Attention : Le montant TVA retenu est supérieur au montant TVA présenté. Merci de revoir la ligne de dépense, plafonner son montant, ou justifier la reventillation HT / TVA.",Y19=0,"",BA19=Y19,"OK",BA19&lt;Y19,"Montant instruit inférieur au montant présenté.")</f>
        <v/>
      </c>
      <c r="BD19" s="291">
        <f t="shared" si="15"/>
        <v>0</v>
      </c>
      <c r="BE19" s="291">
        <f t="shared" si="16"/>
        <v>0</v>
      </c>
      <c r="BF19" s="291">
        <f t="shared" si="17"/>
        <v>0</v>
      </c>
      <c r="BG19" s="87"/>
    </row>
    <row r="20" spans="1:59" ht="18.75">
      <c r="A20" s="68">
        <v>16</v>
      </c>
      <c r="B20" s="257"/>
      <c r="C20" s="258"/>
      <c r="D20" s="257"/>
      <c r="E20" s="257"/>
      <c r="F20" s="280"/>
      <c r="G20" s="281"/>
      <c r="H20" s="259"/>
      <c r="I20" s="211"/>
      <c r="J20" s="257"/>
      <c r="K20" s="257"/>
      <c r="L20" s="257"/>
      <c r="M20" s="260"/>
      <c r="N20" s="261"/>
      <c r="O20" s="147">
        <f t="shared" si="0"/>
        <v>0</v>
      </c>
      <c r="P20" s="261"/>
      <c r="Q20" s="261"/>
      <c r="R20" s="147">
        <f t="shared" si="1"/>
        <v>0</v>
      </c>
      <c r="S20" s="261"/>
      <c r="T20" s="261"/>
      <c r="U20" s="220">
        <f t="shared" si="2"/>
        <v>0</v>
      </c>
      <c r="V20" s="262"/>
      <c r="W20" s="291">
        <f t="shared" si="18"/>
        <v>0</v>
      </c>
      <c r="X20" s="291" cm="1">
        <f t="array" ref="X20">IFERROR(_xlfn.IFS(V20="Devis 1",N20,V20="Devis 1 majoré",N20*1.15,V20="Devis 2",Q20,V20="Devis 3",T20),0)</f>
        <v>0</v>
      </c>
      <c r="Y20" s="291">
        <f t="shared" si="3"/>
        <v>0</v>
      </c>
      <c r="Z20" s="263"/>
      <c r="AA20" s="317">
        <f t="shared" si="4"/>
        <v>0</v>
      </c>
      <c r="AB20" s="316">
        <f t="shared" si="5"/>
        <v>0</v>
      </c>
      <c r="AC20" s="317">
        <f t="shared" si="6"/>
        <v>0</v>
      </c>
      <c r="AD20" s="317">
        <f t="shared" si="7"/>
        <v>0</v>
      </c>
      <c r="AE20" s="300">
        <f t="shared" si="19"/>
        <v>0</v>
      </c>
      <c r="AF20" s="317">
        <f t="shared" si="20"/>
        <v>0</v>
      </c>
      <c r="AG20" s="317">
        <f t="shared" si="21"/>
        <v>0</v>
      </c>
      <c r="AH20" s="301">
        <f t="shared" si="22"/>
        <v>0</v>
      </c>
      <c r="AI20" s="300">
        <f t="shared" si="23"/>
        <v>0</v>
      </c>
      <c r="AJ20" s="300">
        <f t="shared" si="24"/>
        <v>0</v>
      </c>
      <c r="AK20" s="300">
        <f t="shared" si="25"/>
        <v>0</v>
      </c>
      <c r="AL20" s="302">
        <f t="shared" si="26"/>
        <v>0</v>
      </c>
      <c r="AM20" s="302">
        <f t="shared" si="27"/>
        <v>0</v>
      </c>
      <c r="AN20" s="302">
        <f t="shared" si="28"/>
        <v>0</v>
      </c>
      <c r="AO20" s="302">
        <f t="shared" si="9"/>
        <v>0</v>
      </c>
      <c r="AP20" s="302">
        <f t="shared" si="10"/>
        <v>0</v>
      </c>
      <c r="AQ20" s="302">
        <f t="shared" si="29"/>
        <v>0</v>
      </c>
      <c r="AR20" s="302">
        <f t="shared" si="11"/>
        <v>0</v>
      </c>
      <c r="AS20" s="302">
        <f t="shared" si="12"/>
        <v>0</v>
      </c>
      <c r="AT20" s="302">
        <f t="shared" si="30"/>
        <v>0</v>
      </c>
      <c r="AU20" s="318">
        <f t="shared" si="31"/>
        <v>0</v>
      </c>
      <c r="AV20" s="319"/>
      <c r="AW20" s="302">
        <f t="shared" si="32"/>
        <v>0</v>
      </c>
      <c r="AX20" s="302">
        <f t="shared" si="33"/>
        <v>0</v>
      </c>
      <c r="AY20" s="284">
        <f t="shared" si="13"/>
        <v>0</v>
      </c>
      <c r="AZ20" s="284">
        <f t="shared" si="14"/>
        <v>0</v>
      </c>
      <c r="BA20" s="284">
        <f t="shared" si="34"/>
        <v>0</v>
      </c>
      <c r="BB20" s="289"/>
      <c r="BC20" s="290" t="str" cm="1">
        <f t="array" ref="BC20">_xlfn.IFS(BA20&gt;Y20,"KO : Le montant retenu TTC est supérieur au montant présenté TTC. Merci de revoir la ligne de dépense ou plafonner son montant.",AY20&gt;W20,"Attention : Le montant retenu HT est supérieur au montant HT présenté. Merci de revoir la ligne de dépense, plafonner son montant, ou justifier la reventillation HT / TVA.",AZ20&gt;X20,"Attention : Le montant TVA retenu est supérieur au montant TVA présenté. Merci de revoir la ligne de dépense, plafonner son montant, ou justifier la reventillation HT / TVA.",Y20=0,"",BA20=Y20,"OK",BA20&lt;Y20,"Montant instruit inférieur au montant présenté.")</f>
        <v/>
      </c>
      <c r="BD20" s="291">
        <f t="shared" si="15"/>
        <v>0</v>
      </c>
      <c r="BE20" s="291">
        <f t="shared" si="16"/>
        <v>0</v>
      </c>
      <c r="BF20" s="291">
        <f t="shared" si="17"/>
        <v>0</v>
      </c>
      <c r="BG20" s="87"/>
    </row>
    <row r="21" spans="1:59">
      <c r="A21" s="68">
        <v>17</v>
      </c>
      <c r="B21" s="257"/>
      <c r="C21" s="258"/>
      <c r="D21" s="257"/>
      <c r="E21" s="257"/>
      <c r="F21" s="280"/>
      <c r="G21" s="281"/>
      <c r="H21" s="259"/>
      <c r="I21" s="211"/>
      <c r="J21" s="257"/>
      <c r="K21" s="257"/>
      <c r="L21" s="257"/>
      <c r="M21" s="260"/>
      <c r="N21" s="261"/>
      <c r="O21" s="147">
        <f t="shared" si="0"/>
        <v>0</v>
      </c>
      <c r="P21" s="261"/>
      <c r="Q21" s="261"/>
      <c r="R21" s="147">
        <f t="shared" si="1"/>
        <v>0</v>
      </c>
      <c r="S21" s="261"/>
      <c r="T21" s="261"/>
      <c r="U21" s="220">
        <f t="shared" si="2"/>
        <v>0</v>
      </c>
      <c r="V21" s="262"/>
      <c r="W21" s="291">
        <f t="shared" si="18"/>
        <v>0</v>
      </c>
      <c r="X21" s="291" cm="1">
        <f t="array" ref="X21">IFERROR(_xlfn.IFS(V21="Devis 1",N21,V21="Devis 1 majoré",N21*1.15,V21="Devis 2",Q21,V21="Devis 3",T21),0)</f>
        <v>0</v>
      </c>
      <c r="Y21" s="291">
        <f t="shared" si="3"/>
        <v>0</v>
      </c>
      <c r="Z21" s="263"/>
      <c r="AA21" s="317">
        <f t="shared" si="4"/>
        <v>0</v>
      </c>
      <c r="AB21" s="316">
        <f t="shared" si="5"/>
        <v>0</v>
      </c>
      <c r="AC21" s="317">
        <f t="shared" si="6"/>
        <v>0</v>
      </c>
      <c r="AD21" s="317">
        <f t="shared" si="7"/>
        <v>0</v>
      </c>
      <c r="AE21" s="300">
        <f t="shared" si="19"/>
        <v>0</v>
      </c>
      <c r="AF21" s="317">
        <f t="shared" si="20"/>
        <v>0</v>
      </c>
      <c r="AG21" s="317">
        <f t="shared" si="21"/>
        <v>0</v>
      </c>
      <c r="AH21" s="301">
        <f t="shared" si="22"/>
        <v>0</v>
      </c>
      <c r="AI21" s="300">
        <f t="shared" si="23"/>
        <v>0</v>
      </c>
      <c r="AJ21" s="300">
        <f t="shared" si="24"/>
        <v>0</v>
      </c>
      <c r="AK21" s="300">
        <f t="shared" si="25"/>
        <v>0</v>
      </c>
      <c r="AL21" s="302">
        <f t="shared" si="26"/>
        <v>0</v>
      </c>
      <c r="AM21" s="302">
        <f t="shared" si="27"/>
        <v>0</v>
      </c>
      <c r="AN21" s="302">
        <f t="shared" si="28"/>
        <v>0</v>
      </c>
      <c r="AO21" s="302">
        <f t="shared" si="9"/>
        <v>0</v>
      </c>
      <c r="AP21" s="302">
        <f t="shared" si="10"/>
        <v>0</v>
      </c>
      <c r="AQ21" s="302">
        <f t="shared" si="29"/>
        <v>0</v>
      </c>
      <c r="AR21" s="302">
        <f t="shared" si="11"/>
        <v>0</v>
      </c>
      <c r="AS21" s="302">
        <f t="shared" si="12"/>
        <v>0</v>
      </c>
      <c r="AT21" s="302">
        <f t="shared" si="30"/>
        <v>0</v>
      </c>
      <c r="AU21" s="318">
        <f t="shared" si="31"/>
        <v>0</v>
      </c>
      <c r="AV21" s="319"/>
      <c r="AW21" s="302">
        <f t="shared" si="32"/>
        <v>0</v>
      </c>
      <c r="AX21" s="302">
        <f t="shared" si="33"/>
        <v>0</v>
      </c>
      <c r="AY21" s="284">
        <f t="shared" si="13"/>
        <v>0</v>
      </c>
      <c r="AZ21" s="284">
        <f t="shared" si="14"/>
        <v>0</v>
      </c>
      <c r="BA21" s="284">
        <f t="shared" si="34"/>
        <v>0</v>
      </c>
      <c r="BB21" s="289"/>
      <c r="BC21" s="290" t="str" cm="1">
        <f t="array" ref="BC21">_xlfn.IFS(BA21&gt;Y21,"KO : Le montant retenu TTC est supérieur au montant présenté TTC. Merci de revoir la ligne de dépense ou plafonner son montant.",AY21&gt;W21,"Attention : Le montant retenu HT est supérieur au montant HT présenté. Merci de revoir la ligne de dépense, plafonner son montant, ou justifier la reventillation HT / TVA.",AZ21&gt;X21,"Attention : Le montant TVA retenu est supérieur au montant TVA présenté. Merci de revoir la ligne de dépense, plafonner son montant, ou justifier la reventillation HT / TVA.",Y21=0,"",BA21=Y21,"OK",BA21&lt;Y21,"Montant instruit inférieur au montant présenté.")</f>
        <v/>
      </c>
      <c r="BD21" s="291">
        <f t="shared" si="15"/>
        <v>0</v>
      </c>
      <c r="BE21" s="291">
        <f t="shared" si="16"/>
        <v>0</v>
      </c>
      <c r="BF21" s="291">
        <f t="shared" si="17"/>
        <v>0</v>
      </c>
    </row>
    <row r="22" spans="1:59">
      <c r="A22" s="68">
        <v>18</v>
      </c>
      <c r="B22" s="257"/>
      <c r="C22" s="258"/>
      <c r="D22" s="257"/>
      <c r="E22" s="257"/>
      <c r="F22" s="280"/>
      <c r="G22" s="281"/>
      <c r="H22" s="259"/>
      <c r="I22" s="211"/>
      <c r="J22" s="257"/>
      <c r="K22" s="257"/>
      <c r="L22" s="257"/>
      <c r="M22" s="260"/>
      <c r="N22" s="261"/>
      <c r="O22" s="147">
        <f t="shared" si="0"/>
        <v>0</v>
      </c>
      <c r="P22" s="261"/>
      <c r="Q22" s="261"/>
      <c r="R22" s="147">
        <f t="shared" si="1"/>
        <v>0</v>
      </c>
      <c r="S22" s="261"/>
      <c r="T22" s="261"/>
      <c r="U22" s="220">
        <f t="shared" si="2"/>
        <v>0</v>
      </c>
      <c r="V22" s="262"/>
      <c r="W22" s="291">
        <f t="shared" si="18"/>
        <v>0</v>
      </c>
      <c r="X22" s="291" cm="1">
        <f t="array" ref="X22">IFERROR(_xlfn.IFS(V22="Devis 1",N22,V22="Devis 1 majoré",N22*1.15,V22="Devis 2",Q22,V22="Devis 3",T22),0)</f>
        <v>0</v>
      </c>
      <c r="Y22" s="291">
        <f t="shared" si="3"/>
        <v>0</v>
      </c>
      <c r="Z22" s="263"/>
      <c r="AA22" s="317">
        <f t="shared" si="4"/>
        <v>0</v>
      </c>
      <c r="AB22" s="316">
        <f t="shared" si="5"/>
        <v>0</v>
      </c>
      <c r="AC22" s="317">
        <f t="shared" si="6"/>
        <v>0</v>
      </c>
      <c r="AD22" s="317">
        <f t="shared" si="7"/>
        <v>0</v>
      </c>
      <c r="AE22" s="300">
        <f t="shared" si="19"/>
        <v>0</v>
      </c>
      <c r="AF22" s="317">
        <f t="shared" si="20"/>
        <v>0</v>
      </c>
      <c r="AG22" s="317">
        <f t="shared" si="21"/>
        <v>0</v>
      </c>
      <c r="AH22" s="301">
        <f t="shared" si="22"/>
        <v>0</v>
      </c>
      <c r="AI22" s="300">
        <f t="shared" si="23"/>
        <v>0</v>
      </c>
      <c r="AJ22" s="300">
        <f t="shared" si="24"/>
        <v>0</v>
      </c>
      <c r="AK22" s="300">
        <f t="shared" si="25"/>
        <v>0</v>
      </c>
      <c r="AL22" s="302">
        <f t="shared" si="26"/>
        <v>0</v>
      </c>
      <c r="AM22" s="302">
        <f t="shared" si="27"/>
        <v>0</v>
      </c>
      <c r="AN22" s="302">
        <f t="shared" si="28"/>
        <v>0</v>
      </c>
      <c r="AO22" s="302">
        <f t="shared" si="9"/>
        <v>0</v>
      </c>
      <c r="AP22" s="302">
        <f t="shared" si="10"/>
        <v>0</v>
      </c>
      <c r="AQ22" s="302">
        <f t="shared" si="29"/>
        <v>0</v>
      </c>
      <c r="AR22" s="302">
        <f t="shared" si="11"/>
        <v>0</v>
      </c>
      <c r="AS22" s="302">
        <f t="shared" si="12"/>
        <v>0</v>
      </c>
      <c r="AT22" s="302">
        <f t="shared" si="30"/>
        <v>0</v>
      </c>
      <c r="AU22" s="318">
        <f t="shared" si="31"/>
        <v>0</v>
      </c>
      <c r="AV22" s="319"/>
      <c r="AW22" s="302">
        <f t="shared" si="32"/>
        <v>0</v>
      </c>
      <c r="AX22" s="302">
        <f t="shared" si="33"/>
        <v>0</v>
      </c>
      <c r="AY22" s="284">
        <f t="shared" si="13"/>
        <v>0</v>
      </c>
      <c r="AZ22" s="284">
        <f t="shared" si="14"/>
        <v>0</v>
      </c>
      <c r="BA22" s="284">
        <f t="shared" si="34"/>
        <v>0</v>
      </c>
      <c r="BB22" s="289"/>
      <c r="BC22" s="290" t="str" cm="1">
        <f t="array" ref="BC22">_xlfn.IFS(BA22&gt;Y22,"KO : Le montant retenu TTC est supérieur au montant présenté TTC. Merci de revoir la ligne de dépense ou plafonner son montant.",AY22&gt;W22,"Attention : Le montant retenu HT est supérieur au montant HT présenté. Merci de revoir la ligne de dépense, plafonner son montant, ou justifier la reventillation HT / TVA.",AZ22&gt;X22,"Attention : Le montant TVA retenu est supérieur au montant TVA présenté. Merci de revoir la ligne de dépense, plafonner son montant, ou justifier la reventillation HT / TVA.",Y22=0,"",BA22=Y22,"OK",BA22&lt;Y22,"Montant instruit inférieur au montant présenté.")</f>
        <v/>
      </c>
      <c r="BD22" s="291">
        <f t="shared" si="15"/>
        <v>0</v>
      </c>
      <c r="BE22" s="291">
        <f t="shared" si="16"/>
        <v>0</v>
      </c>
      <c r="BF22" s="291">
        <f t="shared" si="17"/>
        <v>0</v>
      </c>
    </row>
    <row r="23" spans="1:59">
      <c r="A23" s="68">
        <v>19</v>
      </c>
      <c r="B23" s="257"/>
      <c r="C23" s="258"/>
      <c r="D23" s="257"/>
      <c r="E23" s="257"/>
      <c r="F23" s="280"/>
      <c r="G23" s="281"/>
      <c r="H23" s="259"/>
      <c r="I23" s="211"/>
      <c r="J23" s="257"/>
      <c r="K23" s="257"/>
      <c r="L23" s="257"/>
      <c r="M23" s="260"/>
      <c r="N23" s="261"/>
      <c r="O23" s="147">
        <f t="shared" si="0"/>
        <v>0</v>
      </c>
      <c r="P23" s="261"/>
      <c r="Q23" s="261"/>
      <c r="R23" s="147">
        <f t="shared" si="1"/>
        <v>0</v>
      </c>
      <c r="S23" s="261"/>
      <c r="T23" s="261"/>
      <c r="U23" s="220">
        <f t="shared" si="2"/>
        <v>0</v>
      </c>
      <c r="V23" s="262"/>
      <c r="W23" s="291">
        <f t="shared" si="18"/>
        <v>0</v>
      </c>
      <c r="X23" s="291" cm="1">
        <f t="array" ref="X23">IFERROR(_xlfn.IFS(V23="Devis 1",N23,V23="Devis 1 majoré",N23*1.15,V23="Devis 2",Q23,V23="Devis 3",T23),0)</f>
        <v>0</v>
      </c>
      <c r="Y23" s="291">
        <f t="shared" si="3"/>
        <v>0</v>
      </c>
      <c r="Z23" s="263"/>
      <c r="AA23" s="317">
        <f t="shared" si="4"/>
        <v>0</v>
      </c>
      <c r="AB23" s="316">
        <f t="shared" si="5"/>
        <v>0</v>
      </c>
      <c r="AC23" s="317">
        <f t="shared" si="6"/>
        <v>0</v>
      </c>
      <c r="AD23" s="317">
        <f t="shared" si="7"/>
        <v>0</v>
      </c>
      <c r="AE23" s="300">
        <f t="shared" si="19"/>
        <v>0</v>
      </c>
      <c r="AF23" s="317">
        <f t="shared" si="20"/>
        <v>0</v>
      </c>
      <c r="AG23" s="317">
        <f t="shared" si="21"/>
        <v>0</v>
      </c>
      <c r="AH23" s="301">
        <f t="shared" si="22"/>
        <v>0</v>
      </c>
      <c r="AI23" s="300">
        <f t="shared" si="23"/>
        <v>0</v>
      </c>
      <c r="AJ23" s="300">
        <f t="shared" si="24"/>
        <v>0</v>
      </c>
      <c r="AK23" s="300">
        <f t="shared" si="25"/>
        <v>0</v>
      </c>
      <c r="AL23" s="302">
        <f t="shared" si="26"/>
        <v>0</v>
      </c>
      <c r="AM23" s="302">
        <f t="shared" si="27"/>
        <v>0</v>
      </c>
      <c r="AN23" s="302">
        <f t="shared" si="28"/>
        <v>0</v>
      </c>
      <c r="AO23" s="302">
        <f t="shared" si="9"/>
        <v>0</v>
      </c>
      <c r="AP23" s="302">
        <f t="shared" si="10"/>
        <v>0</v>
      </c>
      <c r="AQ23" s="302">
        <f t="shared" si="29"/>
        <v>0</v>
      </c>
      <c r="AR23" s="302">
        <f t="shared" si="11"/>
        <v>0</v>
      </c>
      <c r="AS23" s="302">
        <f t="shared" si="12"/>
        <v>0</v>
      </c>
      <c r="AT23" s="302">
        <f t="shared" si="30"/>
        <v>0</v>
      </c>
      <c r="AU23" s="318">
        <f t="shared" si="31"/>
        <v>0</v>
      </c>
      <c r="AV23" s="319"/>
      <c r="AW23" s="302">
        <f t="shared" si="32"/>
        <v>0</v>
      </c>
      <c r="AX23" s="302">
        <f t="shared" si="33"/>
        <v>0</v>
      </c>
      <c r="AY23" s="284">
        <f t="shared" si="13"/>
        <v>0</v>
      </c>
      <c r="AZ23" s="284">
        <f t="shared" si="14"/>
        <v>0</v>
      </c>
      <c r="BA23" s="284">
        <f t="shared" si="34"/>
        <v>0</v>
      </c>
      <c r="BB23" s="289"/>
      <c r="BC23" s="290" t="str" cm="1">
        <f t="array" ref="BC23">_xlfn.IFS(BA23&gt;Y23,"KO : Le montant retenu TTC est supérieur au montant présenté TTC. Merci de revoir la ligne de dépense ou plafonner son montant.",AY23&gt;W23,"Attention : Le montant retenu HT est supérieur au montant HT présenté. Merci de revoir la ligne de dépense, plafonner son montant, ou justifier la reventillation HT / TVA.",AZ23&gt;X23,"Attention : Le montant TVA retenu est supérieur au montant TVA présenté. Merci de revoir la ligne de dépense, plafonner son montant, ou justifier la reventillation HT / TVA.",Y23=0,"",BA23=Y23,"OK",BA23&lt;Y23,"Montant instruit inférieur au montant présenté.")</f>
        <v/>
      </c>
      <c r="BD23" s="291">
        <f t="shared" si="15"/>
        <v>0</v>
      </c>
      <c r="BE23" s="291">
        <f t="shared" si="16"/>
        <v>0</v>
      </c>
      <c r="BF23" s="291">
        <f t="shared" si="17"/>
        <v>0</v>
      </c>
    </row>
    <row r="24" spans="1:59">
      <c r="A24" s="68">
        <v>20</v>
      </c>
      <c r="B24" s="257"/>
      <c r="C24" s="258"/>
      <c r="D24" s="257"/>
      <c r="E24" s="257"/>
      <c r="F24" s="280"/>
      <c r="G24" s="281"/>
      <c r="H24" s="259"/>
      <c r="I24" s="211"/>
      <c r="J24" s="257"/>
      <c r="K24" s="257"/>
      <c r="L24" s="257"/>
      <c r="M24" s="260"/>
      <c r="N24" s="261"/>
      <c r="O24" s="147">
        <f t="shared" si="0"/>
        <v>0</v>
      </c>
      <c r="P24" s="261"/>
      <c r="Q24" s="261"/>
      <c r="R24" s="147">
        <f t="shared" si="1"/>
        <v>0</v>
      </c>
      <c r="S24" s="261"/>
      <c r="T24" s="261"/>
      <c r="U24" s="220">
        <f t="shared" si="2"/>
        <v>0</v>
      </c>
      <c r="V24" s="262"/>
      <c r="W24" s="291">
        <f t="shared" si="18"/>
        <v>0</v>
      </c>
      <c r="X24" s="291" cm="1">
        <f t="array" ref="X24">IFERROR(_xlfn.IFS(V24="Devis 1",N24,V24="Devis 1 majoré",N24*1.15,V24="Devis 2",Q24,V24="Devis 3",T24),0)</f>
        <v>0</v>
      </c>
      <c r="Y24" s="291">
        <f t="shared" si="3"/>
        <v>0</v>
      </c>
      <c r="Z24" s="263"/>
      <c r="AA24" s="317">
        <f t="shared" si="4"/>
        <v>0</v>
      </c>
      <c r="AB24" s="316">
        <f t="shared" si="5"/>
        <v>0</v>
      </c>
      <c r="AC24" s="317">
        <f t="shared" si="6"/>
        <v>0</v>
      </c>
      <c r="AD24" s="317">
        <f t="shared" si="7"/>
        <v>0</v>
      </c>
      <c r="AE24" s="300">
        <f t="shared" si="19"/>
        <v>0</v>
      </c>
      <c r="AF24" s="317">
        <f t="shared" si="20"/>
        <v>0</v>
      </c>
      <c r="AG24" s="317">
        <f t="shared" si="21"/>
        <v>0</v>
      </c>
      <c r="AH24" s="301">
        <f t="shared" si="22"/>
        <v>0</v>
      </c>
      <c r="AI24" s="300">
        <f t="shared" si="23"/>
        <v>0</v>
      </c>
      <c r="AJ24" s="300">
        <f t="shared" si="24"/>
        <v>0</v>
      </c>
      <c r="AK24" s="300">
        <f t="shared" si="25"/>
        <v>0</v>
      </c>
      <c r="AL24" s="302">
        <f t="shared" si="26"/>
        <v>0</v>
      </c>
      <c r="AM24" s="302">
        <f t="shared" si="27"/>
        <v>0</v>
      </c>
      <c r="AN24" s="302">
        <f t="shared" si="28"/>
        <v>0</v>
      </c>
      <c r="AO24" s="302">
        <f t="shared" si="9"/>
        <v>0</v>
      </c>
      <c r="AP24" s="302">
        <f t="shared" si="10"/>
        <v>0</v>
      </c>
      <c r="AQ24" s="302">
        <f t="shared" si="29"/>
        <v>0</v>
      </c>
      <c r="AR24" s="302">
        <f t="shared" si="11"/>
        <v>0</v>
      </c>
      <c r="AS24" s="302">
        <f t="shared" si="12"/>
        <v>0</v>
      </c>
      <c r="AT24" s="302">
        <f t="shared" si="30"/>
        <v>0</v>
      </c>
      <c r="AU24" s="318">
        <f t="shared" si="31"/>
        <v>0</v>
      </c>
      <c r="AV24" s="319"/>
      <c r="AW24" s="302">
        <f t="shared" si="32"/>
        <v>0</v>
      </c>
      <c r="AX24" s="302">
        <f t="shared" si="33"/>
        <v>0</v>
      </c>
      <c r="AY24" s="284">
        <f t="shared" si="13"/>
        <v>0</v>
      </c>
      <c r="AZ24" s="284">
        <f t="shared" si="14"/>
        <v>0</v>
      </c>
      <c r="BA24" s="284">
        <f t="shared" si="34"/>
        <v>0</v>
      </c>
      <c r="BB24" s="289"/>
      <c r="BC24" s="290" t="str" cm="1">
        <f t="array" ref="BC24">_xlfn.IFS(BA24&gt;Y24,"KO : Le montant retenu TTC est supérieur au montant présenté TTC. Merci de revoir la ligne de dépense ou plafonner son montant.",AY24&gt;W24,"Attention : Le montant retenu HT est supérieur au montant HT présenté. Merci de revoir la ligne de dépense, plafonner son montant, ou justifier la reventillation HT / TVA.",AZ24&gt;X24,"Attention : Le montant TVA retenu est supérieur au montant TVA présenté. Merci de revoir la ligne de dépense, plafonner son montant, ou justifier la reventillation HT / TVA.",Y24=0,"",BA24=Y24,"OK",BA24&lt;Y24,"Montant instruit inférieur au montant présenté.")</f>
        <v/>
      </c>
      <c r="BD24" s="291">
        <f t="shared" si="15"/>
        <v>0</v>
      </c>
      <c r="BE24" s="291">
        <f t="shared" si="16"/>
        <v>0</v>
      </c>
      <c r="BF24" s="291">
        <f t="shared" si="17"/>
        <v>0</v>
      </c>
    </row>
    <row r="25" spans="1:59">
      <c r="A25" s="68">
        <v>21</v>
      </c>
      <c r="B25" s="257"/>
      <c r="C25" s="258"/>
      <c r="D25" s="257"/>
      <c r="E25" s="257"/>
      <c r="F25" s="280"/>
      <c r="G25" s="281"/>
      <c r="H25" s="259"/>
      <c r="I25" s="211"/>
      <c r="J25" s="257"/>
      <c r="K25" s="257"/>
      <c r="L25" s="257"/>
      <c r="M25" s="260"/>
      <c r="N25" s="261"/>
      <c r="O25" s="147">
        <f t="shared" si="0"/>
        <v>0</v>
      </c>
      <c r="P25" s="261"/>
      <c r="Q25" s="261"/>
      <c r="R25" s="147">
        <f t="shared" si="1"/>
        <v>0</v>
      </c>
      <c r="S25" s="261"/>
      <c r="T25" s="261"/>
      <c r="U25" s="220">
        <f t="shared" si="2"/>
        <v>0</v>
      </c>
      <c r="V25" s="262"/>
      <c r="W25" s="291">
        <f t="shared" si="18"/>
        <v>0</v>
      </c>
      <c r="X25" s="291" cm="1">
        <f t="array" ref="X25">IFERROR(_xlfn.IFS(V25="Devis 1",N25,V25="Devis 1 majoré",N25*1.15,V25="Devis 2",Q25,V25="Devis 3",T25),0)</f>
        <v>0</v>
      </c>
      <c r="Y25" s="291">
        <f t="shared" si="3"/>
        <v>0</v>
      </c>
      <c r="Z25" s="263"/>
      <c r="AA25" s="317">
        <f t="shared" si="4"/>
        <v>0</v>
      </c>
      <c r="AB25" s="316">
        <f t="shared" si="5"/>
        <v>0</v>
      </c>
      <c r="AC25" s="317">
        <f t="shared" si="6"/>
        <v>0</v>
      </c>
      <c r="AD25" s="317">
        <f t="shared" si="7"/>
        <v>0</v>
      </c>
      <c r="AE25" s="300">
        <f t="shared" si="19"/>
        <v>0</v>
      </c>
      <c r="AF25" s="317">
        <f t="shared" si="20"/>
        <v>0</v>
      </c>
      <c r="AG25" s="317">
        <f t="shared" si="21"/>
        <v>0</v>
      </c>
      <c r="AH25" s="301">
        <f t="shared" si="22"/>
        <v>0</v>
      </c>
      <c r="AI25" s="300">
        <f t="shared" si="23"/>
        <v>0</v>
      </c>
      <c r="AJ25" s="300">
        <f t="shared" si="24"/>
        <v>0</v>
      </c>
      <c r="AK25" s="300">
        <f t="shared" si="25"/>
        <v>0</v>
      </c>
      <c r="AL25" s="302">
        <f t="shared" si="26"/>
        <v>0</v>
      </c>
      <c r="AM25" s="302">
        <f t="shared" si="27"/>
        <v>0</v>
      </c>
      <c r="AN25" s="302">
        <f t="shared" si="28"/>
        <v>0</v>
      </c>
      <c r="AO25" s="302">
        <f t="shared" si="9"/>
        <v>0</v>
      </c>
      <c r="AP25" s="302">
        <f t="shared" si="10"/>
        <v>0</v>
      </c>
      <c r="AQ25" s="302">
        <f t="shared" si="29"/>
        <v>0</v>
      </c>
      <c r="AR25" s="302">
        <f t="shared" si="11"/>
        <v>0</v>
      </c>
      <c r="AS25" s="302">
        <f t="shared" si="12"/>
        <v>0</v>
      </c>
      <c r="AT25" s="302">
        <f t="shared" si="30"/>
        <v>0</v>
      </c>
      <c r="AU25" s="318">
        <f t="shared" si="31"/>
        <v>0</v>
      </c>
      <c r="AV25" s="319"/>
      <c r="AW25" s="302">
        <f t="shared" si="32"/>
        <v>0</v>
      </c>
      <c r="AX25" s="302">
        <f t="shared" si="33"/>
        <v>0</v>
      </c>
      <c r="AY25" s="284">
        <f t="shared" si="13"/>
        <v>0</v>
      </c>
      <c r="AZ25" s="284">
        <f t="shared" si="14"/>
        <v>0</v>
      </c>
      <c r="BA25" s="284">
        <f t="shared" si="34"/>
        <v>0</v>
      </c>
      <c r="BB25" s="289"/>
      <c r="BC25" s="290" t="str" cm="1">
        <f t="array" ref="BC25">_xlfn.IFS(BA25&gt;Y25,"KO : Le montant retenu TTC est supérieur au montant présenté TTC. Merci de revoir la ligne de dépense ou plafonner son montant.",AY25&gt;W25,"Attention : Le montant retenu HT est supérieur au montant HT présenté. Merci de revoir la ligne de dépense, plafonner son montant, ou justifier la reventillation HT / TVA.",AZ25&gt;X25,"Attention : Le montant TVA retenu est supérieur au montant TVA présenté. Merci de revoir la ligne de dépense, plafonner son montant, ou justifier la reventillation HT / TVA.",Y25=0,"",BA25=Y25,"OK",BA25&lt;Y25,"Montant instruit inférieur au montant présenté.")</f>
        <v/>
      </c>
      <c r="BD25" s="291">
        <f t="shared" si="15"/>
        <v>0</v>
      </c>
      <c r="BE25" s="291">
        <f t="shared" si="16"/>
        <v>0</v>
      </c>
      <c r="BF25" s="291">
        <f t="shared" si="17"/>
        <v>0</v>
      </c>
    </row>
    <row r="26" spans="1:59">
      <c r="A26" s="68">
        <v>22</v>
      </c>
      <c r="B26" s="257"/>
      <c r="C26" s="258"/>
      <c r="D26" s="257"/>
      <c r="E26" s="257"/>
      <c r="F26" s="280"/>
      <c r="G26" s="281"/>
      <c r="H26" s="259"/>
      <c r="I26" s="211"/>
      <c r="J26" s="257"/>
      <c r="K26" s="257"/>
      <c r="L26" s="257"/>
      <c r="M26" s="260"/>
      <c r="N26" s="261"/>
      <c r="O26" s="147">
        <f t="shared" si="0"/>
        <v>0</v>
      </c>
      <c r="P26" s="261"/>
      <c r="Q26" s="261"/>
      <c r="R26" s="147">
        <f t="shared" si="1"/>
        <v>0</v>
      </c>
      <c r="S26" s="261"/>
      <c r="T26" s="261"/>
      <c r="U26" s="220">
        <f t="shared" si="2"/>
        <v>0</v>
      </c>
      <c r="V26" s="262"/>
      <c r="W26" s="291">
        <f t="shared" si="18"/>
        <v>0</v>
      </c>
      <c r="X26" s="291" cm="1">
        <f t="array" ref="X26">IFERROR(_xlfn.IFS(V26="Devis 1",N26,V26="Devis 1 majoré",N26*1.15,V26="Devis 2",Q26,V26="Devis 3",T26),0)</f>
        <v>0</v>
      </c>
      <c r="Y26" s="291">
        <f t="shared" si="3"/>
        <v>0</v>
      </c>
      <c r="Z26" s="263"/>
      <c r="AA26" s="317">
        <f t="shared" si="4"/>
        <v>0</v>
      </c>
      <c r="AB26" s="316">
        <f t="shared" si="5"/>
        <v>0</v>
      </c>
      <c r="AC26" s="317">
        <f t="shared" si="6"/>
        <v>0</v>
      </c>
      <c r="AD26" s="317">
        <f t="shared" si="7"/>
        <v>0</v>
      </c>
      <c r="AE26" s="300">
        <f t="shared" si="19"/>
        <v>0</v>
      </c>
      <c r="AF26" s="317">
        <f t="shared" si="20"/>
        <v>0</v>
      </c>
      <c r="AG26" s="317">
        <f t="shared" si="21"/>
        <v>0</v>
      </c>
      <c r="AH26" s="301">
        <f t="shared" si="22"/>
        <v>0</v>
      </c>
      <c r="AI26" s="300">
        <f t="shared" si="23"/>
        <v>0</v>
      </c>
      <c r="AJ26" s="300">
        <f t="shared" si="24"/>
        <v>0</v>
      </c>
      <c r="AK26" s="300">
        <f t="shared" si="25"/>
        <v>0</v>
      </c>
      <c r="AL26" s="302">
        <f t="shared" si="26"/>
        <v>0</v>
      </c>
      <c r="AM26" s="302">
        <f t="shared" si="27"/>
        <v>0</v>
      </c>
      <c r="AN26" s="302">
        <f t="shared" si="28"/>
        <v>0</v>
      </c>
      <c r="AO26" s="302">
        <f t="shared" si="9"/>
        <v>0</v>
      </c>
      <c r="AP26" s="302">
        <f t="shared" si="10"/>
        <v>0</v>
      </c>
      <c r="AQ26" s="302">
        <f t="shared" si="29"/>
        <v>0</v>
      </c>
      <c r="AR26" s="302">
        <f t="shared" si="11"/>
        <v>0</v>
      </c>
      <c r="AS26" s="302">
        <f t="shared" si="12"/>
        <v>0</v>
      </c>
      <c r="AT26" s="302">
        <f t="shared" si="30"/>
        <v>0</v>
      </c>
      <c r="AU26" s="318">
        <f t="shared" si="31"/>
        <v>0</v>
      </c>
      <c r="AV26" s="319"/>
      <c r="AW26" s="302">
        <f t="shared" si="32"/>
        <v>0</v>
      </c>
      <c r="AX26" s="302">
        <f t="shared" si="33"/>
        <v>0</v>
      </c>
      <c r="AY26" s="284">
        <f t="shared" si="13"/>
        <v>0</v>
      </c>
      <c r="AZ26" s="284">
        <f t="shared" si="14"/>
        <v>0</v>
      </c>
      <c r="BA26" s="284">
        <f t="shared" si="34"/>
        <v>0</v>
      </c>
      <c r="BB26" s="289"/>
      <c r="BC26" s="290" t="str" cm="1">
        <f t="array" ref="BC26">_xlfn.IFS(BA26&gt;Y26,"KO : Le montant retenu TTC est supérieur au montant présenté TTC. Merci de revoir la ligne de dépense ou plafonner son montant.",AY26&gt;W26,"Attention : Le montant retenu HT est supérieur au montant HT présenté. Merci de revoir la ligne de dépense, plafonner son montant, ou justifier la reventillation HT / TVA.",AZ26&gt;X26,"Attention : Le montant TVA retenu est supérieur au montant TVA présenté. Merci de revoir la ligne de dépense, plafonner son montant, ou justifier la reventillation HT / TVA.",Y26=0,"",BA26=Y26,"OK",BA26&lt;Y26,"Montant instruit inférieur au montant présenté.")</f>
        <v/>
      </c>
      <c r="BD26" s="291">
        <f t="shared" si="15"/>
        <v>0</v>
      </c>
      <c r="BE26" s="291">
        <f t="shared" si="16"/>
        <v>0</v>
      </c>
      <c r="BF26" s="291">
        <f t="shared" si="17"/>
        <v>0</v>
      </c>
    </row>
    <row r="27" spans="1:59">
      <c r="A27" s="68">
        <v>23</v>
      </c>
      <c r="B27" s="257"/>
      <c r="C27" s="258"/>
      <c r="D27" s="257"/>
      <c r="E27" s="257"/>
      <c r="F27" s="280"/>
      <c r="G27" s="281"/>
      <c r="H27" s="259"/>
      <c r="I27" s="211"/>
      <c r="J27" s="257"/>
      <c r="K27" s="257"/>
      <c r="L27" s="257"/>
      <c r="M27" s="260"/>
      <c r="N27" s="261"/>
      <c r="O27" s="147">
        <f t="shared" si="0"/>
        <v>0</v>
      </c>
      <c r="P27" s="261"/>
      <c r="Q27" s="261"/>
      <c r="R27" s="147">
        <f t="shared" si="1"/>
        <v>0</v>
      </c>
      <c r="S27" s="261"/>
      <c r="T27" s="261"/>
      <c r="U27" s="220">
        <f t="shared" si="2"/>
        <v>0</v>
      </c>
      <c r="V27" s="262"/>
      <c r="W27" s="291">
        <f t="shared" si="18"/>
        <v>0</v>
      </c>
      <c r="X27" s="291" cm="1">
        <f t="array" ref="X27">IFERROR(_xlfn.IFS(V27="Devis 1",N27,V27="Devis 1 majoré",N27*1.15,V27="Devis 2",Q27,V27="Devis 3",T27),0)</f>
        <v>0</v>
      </c>
      <c r="Y27" s="291">
        <f t="shared" si="3"/>
        <v>0</v>
      </c>
      <c r="Z27" s="263"/>
      <c r="AA27" s="317">
        <f t="shared" si="4"/>
        <v>0</v>
      </c>
      <c r="AB27" s="316">
        <f t="shared" si="5"/>
        <v>0</v>
      </c>
      <c r="AC27" s="317">
        <f t="shared" si="6"/>
        <v>0</v>
      </c>
      <c r="AD27" s="317">
        <f t="shared" si="7"/>
        <v>0</v>
      </c>
      <c r="AE27" s="300">
        <f t="shared" si="19"/>
        <v>0</v>
      </c>
      <c r="AF27" s="317">
        <f t="shared" si="20"/>
        <v>0</v>
      </c>
      <c r="AG27" s="317">
        <f t="shared" si="21"/>
        <v>0</v>
      </c>
      <c r="AH27" s="301">
        <f t="shared" si="22"/>
        <v>0</v>
      </c>
      <c r="AI27" s="300">
        <f t="shared" si="23"/>
        <v>0</v>
      </c>
      <c r="AJ27" s="300">
        <f t="shared" si="24"/>
        <v>0</v>
      </c>
      <c r="AK27" s="300">
        <f t="shared" si="25"/>
        <v>0</v>
      </c>
      <c r="AL27" s="302">
        <f t="shared" si="26"/>
        <v>0</v>
      </c>
      <c r="AM27" s="302">
        <f t="shared" si="27"/>
        <v>0</v>
      </c>
      <c r="AN27" s="302">
        <f t="shared" si="28"/>
        <v>0</v>
      </c>
      <c r="AO27" s="302">
        <f t="shared" si="9"/>
        <v>0</v>
      </c>
      <c r="AP27" s="302">
        <f t="shared" si="10"/>
        <v>0</v>
      </c>
      <c r="AQ27" s="302">
        <f t="shared" si="29"/>
        <v>0</v>
      </c>
      <c r="AR27" s="302">
        <f t="shared" si="11"/>
        <v>0</v>
      </c>
      <c r="AS27" s="302">
        <f t="shared" si="12"/>
        <v>0</v>
      </c>
      <c r="AT27" s="302">
        <f t="shared" si="30"/>
        <v>0</v>
      </c>
      <c r="AU27" s="318">
        <f t="shared" si="31"/>
        <v>0</v>
      </c>
      <c r="AV27" s="319"/>
      <c r="AW27" s="302">
        <f t="shared" si="32"/>
        <v>0</v>
      </c>
      <c r="AX27" s="302">
        <f t="shared" si="33"/>
        <v>0</v>
      </c>
      <c r="AY27" s="284">
        <f t="shared" si="13"/>
        <v>0</v>
      </c>
      <c r="AZ27" s="284">
        <f t="shared" si="14"/>
        <v>0</v>
      </c>
      <c r="BA27" s="284">
        <f t="shared" si="34"/>
        <v>0</v>
      </c>
      <c r="BB27" s="289"/>
      <c r="BC27" s="290" t="str" cm="1">
        <f t="array" ref="BC27">_xlfn.IFS(BA27&gt;Y27,"KO : Le montant retenu TTC est supérieur au montant présenté TTC. Merci de revoir la ligne de dépense ou plafonner son montant.",AY27&gt;W27,"Attention : Le montant retenu HT est supérieur au montant HT présenté. Merci de revoir la ligne de dépense, plafonner son montant, ou justifier la reventillation HT / TVA.",AZ27&gt;X27,"Attention : Le montant TVA retenu est supérieur au montant TVA présenté. Merci de revoir la ligne de dépense, plafonner son montant, ou justifier la reventillation HT / TVA.",Y27=0,"",BA27=Y27,"OK",BA27&lt;Y27,"Montant instruit inférieur au montant présenté.")</f>
        <v/>
      </c>
      <c r="BD27" s="291">
        <f t="shared" si="15"/>
        <v>0</v>
      </c>
      <c r="BE27" s="291">
        <f t="shared" si="16"/>
        <v>0</v>
      </c>
      <c r="BF27" s="291">
        <f t="shared" si="17"/>
        <v>0</v>
      </c>
    </row>
    <row r="28" spans="1:59">
      <c r="A28" s="68">
        <v>24</v>
      </c>
      <c r="B28" s="257"/>
      <c r="C28" s="258"/>
      <c r="D28" s="257"/>
      <c r="E28" s="257"/>
      <c r="F28" s="280"/>
      <c r="G28" s="281"/>
      <c r="H28" s="259"/>
      <c r="I28" s="211"/>
      <c r="J28" s="257"/>
      <c r="K28" s="257"/>
      <c r="L28" s="257"/>
      <c r="M28" s="260"/>
      <c r="N28" s="261"/>
      <c r="O28" s="147">
        <f t="shared" si="0"/>
        <v>0</v>
      </c>
      <c r="P28" s="261"/>
      <c r="Q28" s="261"/>
      <c r="R28" s="147">
        <f t="shared" si="1"/>
        <v>0</v>
      </c>
      <c r="S28" s="261"/>
      <c r="T28" s="261"/>
      <c r="U28" s="220">
        <f t="shared" si="2"/>
        <v>0</v>
      </c>
      <c r="V28" s="262"/>
      <c r="W28" s="291">
        <f t="shared" si="18"/>
        <v>0</v>
      </c>
      <c r="X28" s="291" cm="1">
        <f t="array" ref="X28">IFERROR(_xlfn.IFS(V28="Devis 1",N28,V28="Devis 1 majoré",N28*1.15,V28="Devis 2",Q28,V28="Devis 3",T28),0)</f>
        <v>0</v>
      </c>
      <c r="Y28" s="291">
        <f t="shared" si="3"/>
        <v>0</v>
      </c>
      <c r="Z28" s="263"/>
      <c r="AA28" s="317">
        <f t="shared" si="4"/>
        <v>0</v>
      </c>
      <c r="AB28" s="316">
        <f t="shared" si="5"/>
        <v>0</v>
      </c>
      <c r="AC28" s="317">
        <f t="shared" si="6"/>
        <v>0</v>
      </c>
      <c r="AD28" s="317">
        <f t="shared" si="7"/>
        <v>0</v>
      </c>
      <c r="AE28" s="300">
        <f t="shared" si="19"/>
        <v>0</v>
      </c>
      <c r="AF28" s="317">
        <f t="shared" si="20"/>
        <v>0</v>
      </c>
      <c r="AG28" s="317">
        <f t="shared" si="21"/>
        <v>0</v>
      </c>
      <c r="AH28" s="301">
        <f t="shared" si="22"/>
        <v>0</v>
      </c>
      <c r="AI28" s="300">
        <f t="shared" si="23"/>
        <v>0</v>
      </c>
      <c r="AJ28" s="300">
        <f t="shared" si="24"/>
        <v>0</v>
      </c>
      <c r="AK28" s="300">
        <f t="shared" si="25"/>
        <v>0</v>
      </c>
      <c r="AL28" s="302">
        <f t="shared" si="26"/>
        <v>0</v>
      </c>
      <c r="AM28" s="302">
        <f t="shared" si="27"/>
        <v>0</v>
      </c>
      <c r="AN28" s="302">
        <f t="shared" si="28"/>
        <v>0</v>
      </c>
      <c r="AO28" s="302">
        <f t="shared" si="9"/>
        <v>0</v>
      </c>
      <c r="AP28" s="302">
        <f t="shared" si="10"/>
        <v>0</v>
      </c>
      <c r="AQ28" s="302">
        <f t="shared" si="29"/>
        <v>0</v>
      </c>
      <c r="AR28" s="302">
        <f t="shared" si="11"/>
        <v>0</v>
      </c>
      <c r="AS28" s="302">
        <f t="shared" si="12"/>
        <v>0</v>
      </c>
      <c r="AT28" s="302">
        <f t="shared" si="30"/>
        <v>0</v>
      </c>
      <c r="AU28" s="318">
        <f t="shared" si="31"/>
        <v>0</v>
      </c>
      <c r="AV28" s="319"/>
      <c r="AW28" s="302">
        <f t="shared" si="32"/>
        <v>0</v>
      </c>
      <c r="AX28" s="302">
        <f t="shared" si="33"/>
        <v>0</v>
      </c>
      <c r="AY28" s="284">
        <f t="shared" si="13"/>
        <v>0</v>
      </c>
      <c r="AZ28" s="284">
        <f t="shared" si="14"/>
        <v>0</v>
      </c>
      <c r="BA28" s="284">
        <f t="shared" si="34"/>
        <v>0</v>
      </c>
      <c r="BB28" s="289"/>
      <c r="BC28" s="290" t="str" cm="1">
        <f t="array" ref="BC28">_xlfn.IFS(BA28&gt;Y28,"KO : Le montant retenu TTC est supérieur au montant présenté TTC. Merci de revoir la ligne de dépense ou plafonner son montant.",AY28&gt;W28,"Attention : Le montant retenu HT est supérieur au montant HT présenté. Merci de revoir la ligne de dépense, plafonner son montant, ou justifier la reventillation HT / TVA.",AZ28&gt;X28,"Attention : Le montant TVA retenu est supérieur au montant TVA présenté. Merci de revoir la ligne de dépense, plafonner son montant, ou justifier la reventillation HT / TVA.",Y28=0,"",BA28=Y28,"OK",BA28&lt;Y28,"Montant instruit inférieur au montant présenté.")</f>
        <v/>
      </c>
      <c r="BD28" s="291">
        <f t="shared" si="15"/>
        <v>0</v>
      </c>
      <c r="BE28" s="291">
        <f t="shared" si="16"/>
        <v>0</v>
      </c>
      <c r="BF28" s="291">
        <f t="shared" si="17"/>
        <v>0</v>
      </c>
    </row>
    <row r="29" spans="1:59">
      <c r="A29" s="68">
        <v>25</v>
      </c>
      <c r="B29" s="257"/>
      <c r="C29" s="258"/>
      <c r="D29" s="257"/>
      <c r="E29" s="257"/>
      <c r="F29" s="280"/>
      <c r="G29" s="281"/>
      <c r="H29" s="259"/>
      <c r="I29" s="211"/>
      <c r="J29" s="257"/>
      <c r="K29" s="257"/>
      <c r="L29" s="257"/>
      <c r="M29" s="260"/>
      <c r="N29" s="261"/>
      <c r="O29" s="147">
        <f t="shared" si="0"/>
        <v>0</v>
      </c>
      <c r="P29" s="261"/>
      <c r="Q29" s="261"/>
      <c r="R29" s="147">
        <f t="shared" si="1"/>
        <v>0</v>
      </c>
      <c r="S29" s="261"/>
      <c r="T29" s="261"/>
      <c r="U29" s="220">
        <f t="shared" si="2"/>
        <v>0</v>
      </c>
      <c r="V29" s="262"/>
      <c r="W29" s="291">
        <f t="shared" si="18"/>
        <v>0</v>
      </c>
      <c r="X29" s="291" cm="1">
        <f t="array" ref="X29">IFERROR(_xlfn.IFS(V29="Devis 1",N29,V29="Devis 1 majoré",N29*1.15,V29="Devis 2",Q29,V29="Devis 3",T29),0)</f>
        <v>0</v>
      </c>
      <c r="Y29" s="291">
        <f t="shared" si="3"/>
        <v>0</v>
      </c>
      <c r="Z29" s="263"/>
      <c r="AA29" s="317">
        <f t="shared" si="4"/>
        <v>0</v>
      </c>
      <c r="AB29" s="316">
        <f t="shared" si="5"/>
        <v>0</v>
      </c>
      <c r="AC29" s="317">
        <f t="shared" si="6"/>
        <v>0</v>
      </c>
      <c r="AD29" s="317">
        <f t="shared" si="7"/>
        <v>0</v>
      </c>
      <c r="AE29" s="300">
        <f t="shared" si="19"/>
        <v>0</v>
      </c>
      <c r="AF29" s="317">
        <f t="shared" si="20"/>
        <v>0</v>
      </c>
      <c r="AG29" s="317">
        <f t="shared" si="21"/>
        <v>0</v>
      </c>
      <c r="AH29" s="301">
        <f t="shared" si="22"/>
        <v>0</v>
      </c>
      <c r="AI29" s="300">
        <f t="shared" si="23"/>
        <v>0</v>
      </c>
      <c r="AJ29" s="300">
        <f t="shared" si="24"/>
        <v>0</v>
      </c>
      <c r="AK29" s="300">
        <f t="shared" si="25"/>
        <v>0</v>
      </c>
      <c r="AL29" s="302">
        <f t="shared" si="26"/>
        <v>0</v>
      </c>
      <c r="AM29" s="302">
        <f t="shared" si="27"/>
        <v>0</v>
      </c>
      <c r="AN29" s="302">
        <f t="shared" si="28"/>
        <v>0</v>
      </c>
      <c r="AO29" s="302">
        <f t="shared" si="9"/>
        <v>0</v>
      </c>
      <c r="AP29" s="302">
        <f t="shared" si="10"/>
        <v>0</v>
      </c>
      <c r="AQ29" s="302">
        <f t="shared" si="29"/>
        <v>0</v>
      </c>
      <c r="AR29" s="302">
        <f t="shared" si="11"/>
        <v>0</v>
      </c>
      <c r="AS29" s="302">
        <f t="shared" si="12"/>
        <v>0</v>
      </c>
      <c r="AT29" s="302">
        <f t="shared" si="30"/>
        <v>0</v>
      </c>
      <c r="AU29" s="318">
        <f t="shared" si="31"/>
        <v>0</v>
      </c>
      <c r="AV29" s="319"/>
      <c r="AW29" s="302">
        <f t="shared" si="32"/>
        <v>0</v>
      </c>
      <c r="AX29" s="302">
        <f t="shared" si="33"/>
        <v>0</v>
      </c>
      <c r="AY29" s="284">
        <f t="shared" si="13"/>
        <v>0</v>
      </c>
      <c r="AZ29" s="284">
        <f t="shared" si="14"/>
        <v>0</v>
      </c>
      <c r="BA29" s="284">
        <f t="shared" si="34"/>
        <v>0</v>
      </c>
      <c r="BB29" s="289"/>
      <c r="BC29" s="290" t="str" cm="1">
        <f t="array" ref="BC29">_xlfn.IFS(BA29&gt;Y29,"KO : Le montant retenu TTC est supérieur au montant présenté TTC. Merci de revoir la ligne de dépense ou plafonner son montant.",AY29&gt;W29,"Attention : Le montant retenu HT est supérieur au montant HT présenté. Merci de revoir la ligne de dépense, plafonner son montant, ou justifier la reventillation HT / TVA.",AZ29&gt;X29,"Attention : Le montant TVA retenu est supérieur au montant TVA présenté. Merci de revoir la ligne de dépense, plafonner son montant, ou justifier la reventillation HT / TVA.",Y29=0,"",BA29=Y29,"OK",BA29&lt;Y29,"Montant instruit inférieur au montant présenté.")</f>
        <v/>
      </c>
      <c r="BD29" s="291">
        <f t="shared" si="15"/>
        <v>0</v>
      </c>
      <c r="BE29" s="291">
        <f t="shared" si="16"/>
        <v>0</v>
      </c>
      <c r="BF29" s="291">
        <f t="shared" si="17"/>
        <v>0</v>
      </c>
    </row>
    <row r="30" spans="1:59">
      <c r="A30" s="68">
        <v>26</v>
      </c>
      <c r="B30" s="257"/>
      <c r="C30" s="258"/>
      <c r="D30" s="257"/>
      <c r="E30" s="257"/>
      <c r="F30" s="280"/>
      <c r="G30" s="281"/>
      <c r="H30" s="259"/>
      <c r="I30" s="211"/>
      <c r="J30" s="257"/>
      <c r="K30" s="257"/>
      <c r="L30" s="257"/>
      <c r="M30" s="260"/>
      <c r="N30" s="261"/>
      <c r="O30" s="147">
        <f t="shared" si="0"/>
        <v>0</v>
      </c>
      <c r="P30" s="261"/>
      <c r="Q30" s="261"/>
      <c r="R30" s="147">
        <f t="shared" si="1"/>
        <v>0</v>
      </c>
      <c r="S30" s="261"/>
      <c r="T30" s="261"/>
      <c r="U30" s="220">
        <f t="shared" si="2"/>
        <v>0</v>
      </c>
      <c r="V30" s="262"/>
      <c r="W30" s="291">
        <f t="shared" si="18"/>
        <v>0</v>
      </c>
      <c r="X30" s="291" cm="1">
        <f t="array" ref="X30">IFERROR(_xlfn.IFS(V30="Devis 1",N30,V30="Devis 1 majoré",N30*1.15,V30="Devis 2",Q30,V30="Devis 3",T30),0)</f>
        <v>0</v>
      </c>
      <c r="Y30" s="291">
        <f t="shared" si="3"/>
        <v>0</v>
      </c>
      <c r="Z30" s="263"/>
      <c r="AA30" s="317">
        <f t="shared" si="4"/>
        <v>0</v>
      </c>
      <c r="AB30" s="316">
        <f t="shared" si="5"/>
        <v>0</v>
      </c>
      <c r="AC30" s="317">
        <f t="shared" si="6"/>
        <v>0</v>
      </c>
      <c r="AD30" s="317">
        <f t="shared" si="7"/>
        <v>0</v>
      </c>
      <c r="AE30" s="300">
        <f t="shared" si="19"/>
        <v>0</v>
      </c>
      <c r="AF30" s="317">
        <f t="shared" si="20"/>
        <v>0</v>
      </c>
      <c r="AG30" s="317">
        <f t="shared" si="21"/>
        <v>0</v>
      </c>
      <c r="AH30" s="301">
        <f t="shared" si="22"/>
        <v>0</v>
      </c>
      <c r="AI30" s="300">
        <f t="shared" si="23"/>
        <v>0</v>
      </c>
      <c r="AJ30" s="300">
        <f t="shared" si="24"/>
        <v>0</v>
      </c>
      <c r="AK30" s="300">
        <f t="shared" si="25"/>
        <v>0</v>
      </c>
      <c r="AL30" s="302">
        <f t="shared" si="26"/>
        <v>0</v>
      </c>
      <c r="AM30" s="302">
        <f t="shared" si="27"/>
        <v>0</v>
      </c>
      <c r="AN30" s="302">
        <f t="shared" si="28"/>
        <v>0</v>
      </c>
      <c r="AO30" s="302">
        <f t="shared" si="9"/>
        <v>0</v>
      </c>
      <c r="AP30" s="302">
        <f t="shared" si="10"/>
        <v>0</v>
      </c>
      <c r="AQ30" s="302">
        <f t="shared" si="29"/>
        <v>0</v>
      </c>
      <c r="AR30" s="302">
        <f t="shared" si="11"/>
        <v>0</v>
      </c>
      <c r="AS30" s="302">
        <f t="shared" si="12"/>
        <v>0</v>
      </c>
      <c r="AT30" s="302">
        <f t="shared" si="30"/>
        <v>0</v>
      </c>
      <c r="AU30" s="318">
        <f t="shared" si="31"/>
        <v>0</v>
      </c>
      <c r="AV30" s="319"/>
      <c r="AW30" s="302">
        <f t="shared" si="32"/>
        <v>0</v>
      </c>
      <c r="AX30" s="302">
        <f t="shared" si="33"/>
        <v>0</v>
      </c>
      <c r="AY30" s="284">
        <f t="shared" si="13"/>
        <v>0</v>
      </c>
      <c r="AZ30" s="284">
        <f t="shared" si="14"/>
        <v>0</v>
      </c>
      <c r="BA30" s="284">
        <f t="shared" si="34"/>
        <v>0</v>
      </c>
      <c r="BB30" s="289"/>
      <c r="BC30" s="290" t="str" cm="1">
        <f t="array" ref="BC30">_xlfn.IFS(BA30&gt;Y30,"KO : Le montant retenu TTC est supérieur au montant présenté TTC. Merci de revoir la ligne de dépense ou plafonner son montant.",AY30&gt;W30,"Attention : Le montant retenu HT est supérieur au montant HT présenté. Merci de revoir la ligne de dépense, plafonner son montant, ou justifier la reventillation HT / TVA.",AZ30&gt;X30,"Attention : Le montant TVA retenu est supérieur au montant TVA présenté. Merci de revoir la ligne de dépense, plafonner son montant, ou justifier la reventillation HT / TVA.",Y30=0,"",BA30=Y30,"OK",BA30&lt;Y30,"Montant instruit inférieur au montant présenté.")</f>
        <v/>
      </c>
      <c r="BD30" s="291">
        <f t="shared" si="15"/>
        <v>0</v>
      </c>
      <c r="BE30" s="291">
        <f t="shared" si="16"/>
        <v>0</v>
      </c>
      <c r="BF30" s="291">
        <f t="shared" si="17"/>
        <v>0</v>
      </c>
    </row>
    <row r="31" spans="1:59">
      <c r="A31" s="68">
        <v>27</v>
      </c>
      <c r="B31" s="257"/>
      <c r="C31" s="258"/>
      <c r="D31" s="257"/>
      <c r="E31" s="257"/>
      <c r="F31" s="280"/>
      <c r="G31" s="281"/>
      <c r="H31" s="259"/>
      <c r="I31" s="211"/>
      <c r="J31" s="257"/>
      <c r="K31" s="257"/>
      <c r="L31" s="257"/>
      <c r="M31" s="260"/>
      <c r="N31" s="261"/>
      <c r="O31" s="147">
        <f t="shared" si="0"/>
        <v>0</v>
      </c>
      <c r="P31" s="261"/>
      <c r="Q31" s="261"/>
      <c r="R31" s="147">
        <f t="shared" si="1"/>
        <v>0</v>
      </c>
      <c r="S31" s="261"/>
      <c r="T31" s="261"/>
      <c r="U31" s="220">
        <f t="shared" si="2"/>
        <v>0</v>
      </c>
      <c r="V31" s="262"/>
      <c r="W31" s="291">
        <f t="shared" si="18"/>
        <v>0</v>
      </c>
      <c r="X31" s="291" cm="1">
        <f t="array" ref="X31">IFERROR(_xlfn.IFS(V31="Devis 1",N31,V31="Devis 1 majoré",N31*1.15,V31="Devis 2",Q31,V31="Devis 3",T31),0)</f>
        <v>0</v>
      </c>
      <c r="Y31" s="291">
        <f t="shared" si="3"/>
        <v>0</v>
      </c>
      <c r="Z31" s="263"/>
      <c r="AA31" s="317">
        <f t="shared" si="4"/>
        <v>0</v>
      </c>
      <c r="AB31" s="316">
        <f t="shared" si="5"/>
        <v>0</v>
      </c>
      <c r="AC31" s="317">
        <f t="shared" si="6"/>
        <v>0</v>
      </c>
      <c r="AD31" s="317">
        <f t="shared" si="7"/>
        <v>0</v>
      </c>
      <c r="AE31" s="300">
        <f t="shared" si="19"/>
        <v>0</v>
      </c>
      <c r="AF31" s="317">
        <f t="shared" si="20"/>
        <v>0</v>
      </c>
      <c r="AG31" s="317">
        <f t="shared" si="21"/>
        <v>0</v>
      </c>
      <c r="AH31" s="301">
        <f t="shared" si="22"/>
        <v>0</v>
      </c>
      <c r="AI31" s="300">
        <f t="shared" si="23"/>
        <v>0</v>
      </c>
      <c r="AJ31" s="300">
        <f t="shared" si="24"/>
        <v>0</v>
      </c>
      <c r="AK31" s="300">
        <f t="shared" si="25"/>
        <v>0</v>
      </c>
      <c r="AL31" s="302">
        <f t="shared" si="26"/>
        <v>0</v>
      </c>
      <c r="AM31" s="302">
        <f t="shared" si="27"/>
        <v>0</v>
      </c>
      <c r="AN31" s="302">
        <f t="shared" si="28"/>
        <v>0</v>
      </c>
      <c r="AO31" s="302">
        <f t="shared" si="9"/>
        <v>0</v>
      </c>
      <c r="AP31" s="302">
        <f t="shared" si="10"/>
        <v>0</v>
      </c>
      <c r="AQ31" s="302">
        <f t="shared" si="29"/>
        <v>0</v>
      </c>
      <c r="AR31" s="302">
        <f t="shared" si="11"/>
        <v>0</v>
      </c>
      <c r="AS31" s="302">
        <f t="shared" si="12"/>
        <v>0</v>
      </c>
      <c r="AT31" s="302">
        <f t="shared" si="30"/>
        <v>0</v>
      </c>
      <c r="AU31" s="318">
        <f t="shared" si="31"/>
        <v>0</v>
      </c>
      <c r="AV31" s="319"/>
      <c r="AW31" s="302">
        <f t="shared" si="32"/>
        <v>0</v>
      </c>
      <c r="AX31" s="302">
        <f t="shared" si="33"/>
        <v>0</v>
      </c>
      <c r="AY31" s="284">
        <f t="shared" si="13"/>
        <v>0</v>
      </c>
      <c r="AZ31" s="284">
        <f t="shared" si="14"/>
        <v>0</v>
      </c>
      <c r="BA31" s="284">
        <f t="shared" si="34"/>
        <v>0</v>
      </c>
      <c r="BB31" s="289"/>
      <c r="BC31" s="290" t="str" cm="1">
        <f t="array" ref="BC31">_xlfn.IFS(BA31&gt;Y31,"KO : Le montant retenu TTC est supérieur au montant présenté TTC. Merci de revoir la ligne de dépense ou plafonner son montant.",AY31&gt;W31,"Attention : Le montant retenu HT est supérieur au montant HT présenté. Merci de revoir la ligne de dépense, plafonner son montant, ou justifier la reventillation HT / TVA.",AZ31&gt;X31,"Attention : Le montant TVA retenu est supérieur au montant TVA présenté. Merci de revoir la ligne de dépense, plafonner son montant, ou justifier la reventillation HT / TVA.",Y31=0,"",BA31=Y31,"OK",BA31&lt;Y31,"Montant instruit inférieur au montant présenté.")</f>
        <v/>
      </c>
      <c r="BD31" s="291">
        <f t="shared" si="15"/>
        <v>0</v>
      </c>
      <c r="BE31" s="291">
        <f t="shared" si="16"/>
        <v>0</v>
      </c>
      <c r="BF31" s="291">
        <f t="shared" si="17"/>
        <v>0</v>
      </c>
    </row>
    <row r="32" spans="1:59">
      <c r="A32" s="68">
        <v>28</v>
      </c>
      <c r="B32" s="257"/>
      <c r="C32" s="258"/>
      <c r="D32" s="257"/>
      <c r="E32" s="257"/>
      <c r="F32" s="280"/>
      <c r="G32" s="281"/>
      <c r="H32" s="259"/>
      <c r="I32" s="211"/>
      <c r="J32" s="257"/>
      <c r="K32" s="257"/>
      <c r="L32" s="257"/>
      <c r="M32" s="260"/>
      <c r="N32" s="261"/>
      <c r="O32" s="147">
        <f t="shared" si="0"/>
        <v>0</v>
      </c>
      <c r="P32" s="261"/>
      <c r="Q32" s="261"/>
      <c r="R32" s="147">
        <f t="shared" si="1"/>
        <v>0</v>
      </c>
      <c r="S32" s="261"/>
      <c r="T32" s="261"/>
      <c r="U32" s="220">
        <f t="shared" si="2"/>
        <v>0</v>
      </c>
      <c r="V32" s="262"/>
      <c r="W32" s="291">
        <f t="shared" si="18"/>
        <v>0</v>
      </c>
      <c r="X32" s="291" cm="1">
        <f t="array" ref="X32">IFERROR(_xlfn.IFS(V32="Devis 1",N32,V32="Devis 1 majoré",N32*1.15,V32="Devis 2",Q32,V32="Devis 3",T32),0)</f>
        <v>0</v>
      </c>
      <c r="Y32" s="291">
        <f t="shared" si="3"/>
        <v>0</v>
      </c>
      <c r="Z32" s="263"/>
      <c r="AA32" s="317">
        <f t="shared" si="4"/>
        <v>0</v>
      </c>
      <c r="AB32" s="316">
        <f t="shared" si="5"/>
        <v>0</v>
      </c>
      <c r="AC32" s="317">
        <f t="shared" si="6"/>
        <v>0</v>
      </c>
      <c r="AD32" s="317">
        <f t="shared" si="7"/>
        <v>0</v>
      </c>
      <c r="AE32" s="300">
        <f t="shared" si="19"/>
        <v>0</v>
      </c>
      <c r="AF32" s="317">
        <f t="shared" si="20"/>
        <v>0</v>
      </c>
      <c r="AG32" s="317">
        <f t="shared" si="21"/>
        <v>0</v>
      </c>
      <c r="AH32" s="301">
        <f t="shared" si="22"/>
        <v>0</v>
      </c>
      <c r="AI32" s="300">
        <f t="shared" si="23"/>
        <v>0</v>
      </c>
      <c r="AJ32" s="300">
        <f t="shared" si="24"/>
        <v>0</v>
      </c>
      <c r="AK32" s="300">
        <f t="shared" si="25"/>
        <v>0</v>
      </c>
      <c r="AL32" s="302">
        <f t="shared" si="26"/>
        <v>0</v>
      </c>
      <c r="AM32" s="302">
        <f t="shared" si="27"/>
        <v>0</v>
      </c>
      <c r="AN32" s="302">
        <f t="shared" si="28"/>
        <v>0</v>
      </c>
      <c r="AO32" s="302">
        <f t="shared" si="9"/>
        <v>0</v>
      </c>
      <c r="AP32" s="302">
        <f t="shared" si="10"/>
        <v>0</v>
      </c>
      <c r="AQ32" s="302">
        <f t="shared" si="29"/>
        <v>0</v>
      </c>
      <c r="AR32" s="302">
        <f t="shared" si="11"/>
        <v>0</v>
      </c>
      <c r="AS32" s="302">
        <f t="shared" si="12"/>
        <v>0</v>
      </c>
      <c r="AT32" s="302">
        <f t="shared" si="30"/>
        <v>0</v>
      </c>
      <c r="AU32" s="318">
        <f t="shared" si="31"/>
        <v>0</v>
      </c>
      <c r="AV32" s="319"/>
      <c r="AW32" s="302">
        <f t="shared" si="32"/>
        <v>0</v>
      </c>
      <c r="AX32" s="302">
        <f t="shared" si="33"/>
        <v>0</v>
      </c>
      <c r="AY32" s="284">
        <f t="shared" si="13"/>
        <v>0</v>
      </c>
      <c r="AZ32" s="284">
        <f t="shared" si="14"/>
        <v>0</v>
      </c>
      <c r="BA32" s="284">
        <f t="shared" si="34"/>
        <v>0</v>
      </c>
      <c r="BB32" s="289"/>
      <c r="BC32" s="290" t="str" cm="1">
        <f t="array" ref="BC32">_xlfn.IFS(BA32&gt;Y32,"KO : Le montant retenu TTC est supérieur au montant présenté TTC. Merci de revoir la ligne de dépense ou plafonner son montant.",AY32&gt;W32,"Attention : Le montant retenu HT est supérieur au montant HT présenté. Merci de revoir la ligne de dépense, plafonner son montant, ou justifier la reventillation HT / TVA.",AZ32&gt;X32,"Attention : Le montant TVA retenu est supérieur au montant TVA présenté. Merci de revoir la ligne de dépense, plafonner son montant, ou justifier la reventillation HT / TVA.",Y32=0,"",BA32=Y32,"OK",BA32&lt;Y32,"Montant instruit inférieur au montant présenté.")</f>
        <v/>
      </c>
      <c r="BD32" s="291">
        <f t="shared" si="15"/>
        <v>0</v>
      </c>
      <c r="BE32" s="291">
        <f t="shared" si="16"/>
        <v>0</v>
      </c>
      <c r="BF32" s="291">
        <f t="shared" si="17"/>
        <v>0</v>
      </c>
    </row>
    <row r="33" spans="1:58">
      <c r="A33" s="68">
        <v>29</v>
      </c>
      <c r="B33" s="257"/>
      <c r="C33" s="258"/>
      <c r="D33" s="257"/>
      <c r="E33" s="257"/>
      <c r="F33" s="280"/>
      <c r="G33" s="281"/>
      <c r="H33" s="259"/>
      <c r="I33" s="211"/>
      <c r="J33" s="257"/>
      <c r="K33" s="257"/>
      <c r="L33" s="257"/>
      <c r="M33" s="260"/>
      <c r="N33" s="261"/>
      <c r="O33" s="147">
        <f t="shared" si="0"/>
        <v>0</v>
      </c>
      <c r="P33" s="261"/>
      <c r="Q33" s="261"/>
      <c r="R33" s="147">
        <f t="shared" si="1"/>
        <v>0</v>
      </c>
      <c r="S33" s="261"/>
      <c r="T33" s="261"/>
      <c r="U33" s="220">
        <f t="shared" si="2"/>
        <v>0</v>
      </c>
      <c r="V33" s="262"/>
      <c r="W33" s="291">
        <f t="shared" si="18"/>
        <v>0</v>
      </c>
      <c r="X33" s="291" cm="1">
        <f t="array" ref="X33">IFERROR(_xlfn.IFS(V33="Devis 1",N33,V33="Devis 1 majoré",N33*1.15,V33="Devis 2",Q33,V33="Devis 3",T33),0)</f>
        <v>0</v>
      </c>
      <c r="Y33" s="291">
        <f t="shared" si="3"/>
        <v>0</v>
      </c>
      <c r="Z33" s="263"/>
      <c r="AA33" s="317">
        <f t="shared" si="4"/>
        <v>0</v>
      </c>
      <c r="AB33" s="316">
        <f t="shared" si="5"/>
        <v>0</v>
      </c>
      <c r="AC33" s="317">
        <f t="shared" si="6"/>
        <v>0</v>
      </c>
      <c r="AD33" s="317">
        <f t="shared" si="7"/>
        <v>0</v>
      </c>
      <c r="AE33" s="300">
        <f t="shared" si="19"/>
        <v>0</v>
      </c>
      <c r="AF33" s="317">
        <f t="shared" si="20"/>
        <v>0</v>
      </c>
      <c r="AG33" s="317">
        <f t="shared" si="21"/>
        <v>0</v>
      </c>
      <c r="AH33" s="301">
        <f t="shared" si="22"/>
        <v>0</v>
      </c>
      <c r="AI33" s="300">
        <f t="shared" si="23"/>
        <v>0</v>
      </c>
      <c r="AJ33" s="300">
        <f t="shared" si="24"/>
        <v>0</v>
      </c>
      <c r="AK33" s="300">
        <f t="shared" si="25"/>
        <v>0</v>
      </c>
      <c r="AL33" s="302">
        <f t="shared" si="26"/>
        <v>0</v>
      </c>
      <c r="AM33" s="302">
        <f t="shared" si="27"/>
        <v>0</v>
      </c>
      <c r="AN33" s="302">
        <f t="shared" si="28"/>
        <v>0</v>
      </c>
      <c r="AO33" s="302">
        <f t="shared" si="9"/>
        <v>0</v>
      </c>
      <c r="AP33" s="302">
        <f t="shared" si="10"/>
        <v>0</v>
      </c>
      <c r="AQ33" s="302">
        <f t="shared" si="29"/>
        <v>0</v>
      </c>
      <c r="AR33" s="302">
        <f t="shared" si="11"/>
        <v>0</v>
      </c>
      <c r="AS33" s="302">
        <f t="shared" si="12"/>
        <v>0</v>
      </c>
      <c r="AT33" s="302">
        <f t="shared" si="30"/>
        <v>0</v>
      </c>
      <c r="AU33" s="318">
        <f t="shared" si="31"/>
        <v>0</v>
      </c>
      <c r="AV33" s="319"/>
      <c r="AW33" s="302">
        <f t="shared" si="32"/>
        <v>0</v>
      </c>
      <c r="AX33" s="302">
        <f t="shared" si="33"/>
        <v>0</v>
      </c>
      <c r="AY33" s="284">
        <f t="shared" si="13"/>
        <v>0</v>
      </c>
      <c r="AZ33" s="284">
        <f t="shared" si="14"/>
        <v>0</v>
      </c>
      <c r="BA33" s="284">
        <f t="shared" si="34"/>
        <v>0</v>
      </c>
      <c r="BB33" s="289"/>
      <c r="BC33" s="290" t="str" cm="1">
        <f t="array" ref="BC33">_xlfn.IFS(BA33&gt;Y33,"KO : Le montant retenu TTC est supérieur au montant présenté TTC. Merci de revoir la ligne de dépense ou plafonner son montant.",AY33&gt;W33,"Attention : Le montant retenu HT est supérieur au montant HT présenté. Merci de revoir la ligne de dépense, plafonner son montant, ou justifier la reventillation HT / TVA.",AZ33&gt;X33,"Attention : Le montant TVA retenu est supérieur au montant TVA présenté. Merci de revoir la ligne de dépense, plafonner son montant, ou justifier la reventillation HT / TVA.",Y33=0,"",BA33=Y33,"OK",BA33&lt;Y33,"Montant instruit inférieur au montant présenté.")</f>
        <v/>
      </c>
      <c r="BD33" s="291">
        <f t="shared" si="15"/>
        <v>0</v>
      </c>
      <c r="BE33" s="291">
        <f t="shared" si="16"/>
        <v>0</v>
      </c>
      <c r="BF33" s="291">
        <f t="shared" si="17"/>
        <v>0</v>
      </c>
    </row>
    <row r="34" spans="1:58">
      <c r="A34" s="68">
        <v>30</v>
      </c>
      <c r="B34" s="257"/>
      <c r="C34" s="258"/>
      <c r="D34" s="257"/>
      <c r="E34" s="257"/>
      <c r="F34" s="280"/>
      <c r="G34" s="281"/>
      <c r="H34" s="259"/>
      <c r="I34" s="211"/>
      <c r="J34" s="257"/>
      <c r="K34" s="257"/>
      <c r="L34" s="257"/>
      <c r="M34" s="260"/>
      <c r="N34" s="261"/>
      <c r="O34" s="147">
        <f t="shared" si="0"/>
        <v>0</v>
      </c>
      <c r="P34" s="261"/>
      <c r="Q34" s="261"/>
      <c r="R34" s="147">
        <f t="shared" si="1"/>
        <v>0</v>
      </c>
      <c r="S34" s="261"/>
      <c r="T34" s="261"/>
      <c r="U34" s="220">
        <f t="shared" si="2"/>
        <v>0</v>
      </c>
      <c r="V34" s="262"/>
      <c r="W34" s="291">
        <f t="shared" si="18"/>
        <v>0</v>
      </c>
      <c r="X34" s="291" cm="1">
        <f t="array" ref="X34">IFERROR(_xlfn.IFS(V34="Devis 1",N34,V34="Devis 1 majoré",N34*1.15,V34="Devis 2",Q34,V34="Devis 3",T34),0)</f>
        <v>0</v>
      </c>
      <c r="Y34" s="291">
        <f t="shared" si="3"/>
        <v>0</v>
      </c>
      <c r="Z34" s="263"/>
      <c r="AA34" s="317">
        <f t="shared" si="4"/>
        <v>0</v>
      </c>
      <c r="AB34" s="316">
        <f t="shared" si="5"/>
        <v>0</v>
      </c>
      <c r="AC34" s="317">
        <f t="shared" si="6"/>
        <v>0</v>
      </c>
      <c r="AD34" s="317">
        <f t="shared" si="7"/>
        <v>0</v>
      </c>
      <c r="AE34" s="300">
        <f t="shared" si="19"/>
        <v>0</v>
      </c>
      <c r="AF34" s="317">
        <f t="shared" si="20"/>
        <v>0</v>
      </c>
      <c r="AG34" s="317">
        <f t="shared" si="21"/>
        <v>0</v>
      </c>
      <c r="AH34" s="301">
        <f t="shared" si="22"/>
        <v>0</v>
      </c>
      <c r="AI34" s="300">
        <f t="shared" si="23"/>
        <v>0</v>
      </c>
      <c r="AJ34" s="300">
        <f t="shared" si="24"/>
        <v>0</v>
      </c>
      <c r="AK34" s="300">
        <f t="shared" si="25"/>
        <v>0</v>
      </c>
      <c r="AL34" s="302">
        <f t="shared" si="26"/>
        <v>0</v>
      </c>
      <c r="AM34" s="302">
        <f t="shared" si="27"/>
        <v>0</v>
      </c>
      <c r="AN34" s="302">
        <f t="shared" si="28"/>
        <v>0</v>
      </c>
      <c r="AO34" s="302">
        <f t="shared" si="9"/>
        <v>0</v>
      </c>
      <c r="AP34" s="302">
        <f t="shared" si="10"/>
        <v>0</v>
      </c>
      <c r="AQ34" s="302">
        <f t="shared" si="29"/>
        <v>0</v>
      </c>
      <c r="AR34" s="302">
        <f t="shared" si="11"/>
        <v>0</v>
      </c>
      <c r="AS34" s="302">
        <f t="shared" si="12"/>
        <v>0</v>
      </c>
      <c r="AT34" s="302">
        <f t="shared" si="30"/>
        <v>0</v>
      </c>
      <c r="AU34" s="318">
        <f t="shared" si="31"/>
        <v>0</v>
      </c>
      <c r="AV34" s="319"/>
      <c r="AW34" s="302">
        <f t="shared" si="32"/>
        <v>0</v>
      </c>
      <c r="AX34" s="302">
        <f t="shared" si="33"/>
        <v>0</v>
      </c>
      <c r="AY34" s="284">
        <f t="shared" si="13"/>
        <v>0</v>
      </c>
      <c r="AZ34" s="284">
        <f t="shared" si="14"/>
        <v>0</v>
      </c>
      <c r="BA34" s="284">
        <f t="shared" si="34"/>
        <v>0</v>
      </c>
      <c r="BB34" s="289"/>
      <c r="BC34" s="290" t="str" cm="1">
        <f t="array" ref="BC34">_xlfn.IFS(BA34&gt;Y34,"KO : Le montant retenu TTC est supérieur au montant présenté TTC. Merci de revoir la ligne de dépense ou plafonner son montant.",AY34&gt;W34,"Attention : Le montant retenu HT est supérieur au montant HT présenté. Merci de revoir la ligne de dépense, plafonner son montant, ou justifier la reventillation HT / TVA.",AZ34&gt;X34,"Attention : Le montant TVA retenu est supérieur au montant TVA présenté. Merci de revoir la ligne de dépense, plafonner son montant, ou justifier la reventillation HT / TVA.",Y34=0,"",BA34=Y34,"OK",BA34&lt;Y34,"Montant instruit inférieur au montant présenté.")</f>
        <v/>
      </c>
      <c r="BD34" s="291">
        <f t="shared" si="15"/>
        <v>0</v>
      </c>
      <c r="BE34" s="291">
        <f t="shared" si="16"/>
        <v>0</v>
      </c>
      <c r="BF34" s="291">
        <f t="shared" si="17"/>
        <v>0</v>
      </c>
    </row>
    <row r="35" spans="1:58">
      <c r="A35" s="68">
        <v>31</v>
      </c>
      <c r="B35" s="257"/>
      <c r="C35" s="258"/>
      <c r="D35" s="257"/>
      <c r="E35" s="257"/>
      <c r="F35" s="280"/>
      <c r="G35" s="281"/>
      <c r="H35" s="259"/>
      <c r="I35" s="211"/>
      <c r="J35" s="257"/>
      <c r="K35" s="257"/>
      <c r="L35" s="257"/>
      <c r="M35" s="260"/>
      <c r="N35" s="261"/>
      <c r="O35" s="147">
        <f t="shared" si="0"/>
        <v>0</v>
      </c>
      <c r="P35" s="261"/>
      <c r="Q35" s="261"/>
      <c r="R35" s="147">
        <f t="shared" si="1"/>
        <v>0</v>
      </c>
      <c r="S35" s="261"/>
      <c r="T35" s="261"/>
      <c r="U35" s="220">
        <f t="shared" si="2"/>
        <v>0</v>
      </c>
      <c r="V35" s="262"/>
      <c r="W35" s="291">
        <f t="shared" si="18"/>
        <v>0</v>
      </c>
      <c r="X35" s="291" cm="1">
        <f t="array" ref="X35">IFERROR(_xlfn.IFS(V35="Devis 1",N35,V35="Devis 1 majoré",N35*1.15,V35="Devis 2",Q35,V35="Devis 3",T35),0)</f>
        <v>0</v>
      </c>
      <c r="Y35" s="291">
        <f t="shared" si="3"/>
        <v>0</v>
      </c>
      <c r="Z35" s="263"/>
      <c r="AA35" s="317">
        <f t="shared" si="4"/>
        <v>0</v>
      </c>
      <c r="AB35" s="316">
        <f t="shared" si="5"/>
        <v>0</v>
      </c>
      <c r="AC35" s="317">
        <f t="shared" si="6"/>
        <v>0</v>
      </c>
      <c r="AD35" s="317">
        <f t="shared" si="7"/>
        <v>0</v>
      </c>
      <c r="AE35" s="300">
        <f t="shared" si="19"/>
        <v>0</v>
      </c>
      <c r="AF35" s="317">
        <f t="shared" si="20"/>
        <v>0</v>
      </c>
      <c r="AG35" s="317">
        <f t="shared" si="21"/>
        <v>0</v>
      </c>
      <c r="AH35" s="301">
        <f t="shared" si="22"/>
        <v>0</v>
      </c>
      <c r="AI35" s="300">
        <f t="shared" si="23"/>
        <v>0</v>
      </c>
      <c r="AJ35" s="300">
        <f t="shared" si="24"/>
        <v>0</v>
      </c>
      <c r="AK35" s="300">
        <f t="shared" si="25"/>
        <v>0</v>
      </c>
      <c r="AL35" s="302">
        <f t="shared" si="26"/>
        <v>0</v>
      </c>
      <c r="AM35" s="302">
        <f t="shared" si="27"/>
        <v>0</v>
      </c>
      <c r="AN35" s="302">
        <f t="shared" si="28"/>
        <v>0</v>
      </c>
      <c r="AO35" s="302">
        <f t="shared" si="9"/>
        <v>0</v>
      </c>
      <c r="AP35" s="302">
        <f t="shared" si="10"/>
        <v>0</v>
      </c>
      <c r="AQ35" s="302">
        <f t="shared" si="29"/>
        <v>0</v>
      </c>
      <c r="AR35" s="302">
        <f t="shared" si="11"/>
        <v>0</v>
      </c>
      <c r="AS35" s="302">
        <f t="shared" si="12"/>
        <v>0</v>
      </c>
      <c r="AT35" s="302">
        <f t="shared" si="30"/>
        <v>0</v>
      </c>
      <c r="AU35" s="318">
        <f t="shared" si="31"/>
        <v>0</v>
      </c>
      <c r="AV35" s="319"/>
      <c r="AW35" s="302">
        <f t="shared" si="32"/>
        <v>0</v>
      </c>
      <c r="AX35" s="302">
        <f t="shared" si="33"/>
        <v>0</v>
      </c>
      <c r="AY35" s="284">
        <f t="shared" si="13"/>
        <v>0</v>
      </c>
      <c r="AZ35" s="284">
        <f t="shared" si="14"/>
        <v>0</v>
      </c>
      <c r="BA35" s="284">
        <f t="shared" si="34"/>
        <v>0</v>
      </c>
      <c r="BB35" s="289"/>
      <c r="BC35" s="290" t="str" cm="1">
        <f t="array" ref="BC35">_xlfn.IFS(BA35&gt;Y35,"KO : Le montant retenu TTC est supérieur au montant présenté TTC. Merci de revoir la ligne de dépense ou plafonner son montant.",AY35&gt;W35,"Attention : Le montant retenu HT est supérieur au montant HT présenté. Merci de revoir la ligne de dépense, plafonner son montant, ou justifier la reventillation HT / TVA.",AZ35&gt;X35,"Attention : Le montant TVA retenu est supérieur au montant TVA présenté. Merci de revoir la ligne de dépense, plafonner son montant, ou justifier la reventillation HT / TVA.",Y35=0,"",BA35=Y35,"OK",BA35&lt;Y35,"Montant instruit inférieur au montant présenté.")</f>
        <v/>
      </c>
      <c r="BD35" s="291">
        <f t="shared" si="15"/>
        <v>0</v>
      </c>
      <c r="BE35" s="291">
        <f t="shared" si="16"/>
        <v>0</v>
      </c>
      <c r="BF35" s="291">
        <f t="shared" si="17"/>
        <v>0</v>
      </c>
    </row>
    <row r="36" spans="1:58">
      <c r="A36" s="68">
        <v>32</v>
      </c>
      <c r="B36" s="257"/>
      <c r="C36" s="258"/>
      <c r="D36" s="257"/>
      <c r="E36" s="257"/>
      <c r="F36" s="280"/>
      <c r="G36" s="281"/>
      <c r="H36" s="259"/>
      <c r="I36" s="211"/>
      <c r="J36" s="257"/>
      <c r="K36" s="257"/>
      <c r="L36" s="257"/>
      <c r="M36" s="260"/>
      <c r="N36" s="261"/>
      <c r="O36" s="147">
        <f t="shared" si="0"/>
        <v>0</v>
      </c>
      <c r="P36" s="261"/>
      <c r="Q36" s="261"/>
      <c r="R36" s="147">
        <f t="shared" si="1"/>
        <v>0</v>
      </c>
      <c r="S36" s="261"/>
      <c r="T36" s="261"/>
      <c r="U36" s="220">
        <f t="shared" si="2"/>
        <v>0</v>
      </c>
      <c r="V36" s="262"/>
      <c r="W36" s="291">
        <f t="shared" si="18"/>
        <v>0</v>
      </c>
      <c r="X36" s="291" cm="1">
        <f t="array" ref="X36">IFERROR(_xlfn.IFS(V36="Devis 1",N36,V36="Devis 1 majoré",N36*1.15,V36="Devis 2",Q36,V36="Devis 3",T36),0)</f>
        <v>0</v>
      </c>
      <c r="Y36" s="291">
        <f t="shared" si="3"/>
        <v>0</v>
      </c>
      <c r="Z36" s="263"/>
      <c r="AA36" s="317">
        <f t="shared" si="4"/>
        <v>0</v>
      </c>
      <c r="AB36" s="316">
        <f t="shared" si="5"/>
        <v>0</v>
      </c>
      <c r="AC36" s="317">
        <f t="shared" si="6"/>
        <v>0</v>
      </c>
      <c r="AD36" s="317">
        <f t="shared" si="7"/>
        <v>0</v>
      </c>
      <c r="AE36" s="300">
        <f t="shared" si="19"/>
        <v>0</v>
      </c>
      <c r="AF36" s="317">
        <f t="shared" si="20"/>
        <v>0</v>
      </c>
      <c r="AG36" s="317">
        <f t="shared" si="21"/>
        <v>0</v>
      </c>
      <c r="AH36" s="301">
        <f t="shared" si="22"/>
        <v>0</v>
      </c>
      <c r="AI36" s="300">
        <f t="shared" si="23"/>
        <v>0</v>
      </c>
      <c r="AJ36" s="300">
        <f t="shared" si="24"/>
        <v>0</v>
      </c>
      <c r="AK36" s="300">
        <f t="shared" si="25"/>
        <v>0</v>
      </c>
      <c r="AL36" s="302">
        <f t="shared" si="26"/>
        <v>0</v>
      </c>
      <c r="AM36" s="302">
        <f t="shared" si="27"/>
        <v>0</v>
      </c>
      <c r="AN36" s="302">
        <f t="shared" si="28"/>
        <v>0</v>
      </c>
      <c r="AO36" s="302">
        <f t="shared" si="9"/>
        <v>0</v>
      </c>
      <c r="AP36" s="302">
        <f t="shared" si="10"/>
        <v>0</v>
      </c>
      <c r="AQ36" s="302">
        <f t="shared" si="29"/>
        <v>0</v>
      </c>
      <c r="AR36" s="302">
        <f t="shared" si="11"/>
        <v>0</v>
      </c>
      <c r="AS36" s="302">
        <f t="shared" si="12"/>
        <v>0</v>
      </c>
      <c r="AT36" s="302">
        <f t="shared" si="30"/>
        <v>0</v>
      </c>
      <c r="AU36" s="318">
        <f t="shared" si="31"/>
        <v>0</v>
      </c>
      <c r="AV36" s="319"/>
      <c r="AW36" s="302">
        <f t="shared" si="32"/>
        <v>0</v>
      </c>
      <c r="AX36" s="302">
        <f t="shared" si="33"/>
        <v>0</v>
      </c>
      <c r="AY36" s="284">
        <f t="shared" si="13"/>
        <v>0</v>
      </c>
      <c r="AZ36" s="284">
        <f t="shared" si="14"/>
        <v>0</v>
      </c>
      <c r="BA36" s="284">
        <f t="shared" si="34"/>
        <v>0</v>
      </c>
      <c r="BB36" s="289"/>
      <c r="BC36" s="290" t="str" cm="1">
        <f t="array" ref="BC36">_xlfn.IFS(BA36&gt;Y36,"KO : Le montant retenu TTC est supérieur au montant présenté TTC. Merci de revoir la ligne de dépense ou plafonner son montant.",AY36&gt;W36,"Attention : Le montant retenu HT est supérieur au montant HT présenté. Merci de revoir la ligne de dépense, plafonner son montant, ou justifier la reventillation HT / TVA.",AZ36&gt;X36,"Attention : Le montant TVA retenu est supérieur au montant TVA présenté. Merci de revoir la ligne de dépense, plafonner son montant, ou justifier la reventillation HT / TVA.",Y36=0,"",BA36=Y36,"OK",BA36&lt;Y36,"Montant instruit inférieur au montant présenté.")</f>
        <v/>
      </c>
      <c r="BD36" s="291">
        <f t="shared" si="15"/>
        <v>0</v>
      </c>
      <c r="BE36" s="291">
        <f t="shared" si="16"/>
        <v>0</v>
      </c>
      <c r="BF36" s="291">
        <f t="shared" si="17"/>
        <v>0</v>
      </c>
    </row>
    <row r="37" spans="1:58">
      <c r="A37" s="68">
        <v>33</v>
      </c>
      <c r="B37" s="257"/>
      <c r="C37" s="258"/>
      <c r="D37" s="257"/>
      <c r="E37" s="257"/>
      <c r="F37" s="280"/>
      <c r="G37" s="281"/>
      <c r="H37" s="259"/>
      <c r="I37" s="211"/>
      <c r="J37" s="257"/>
      <c r="K37" s="257"/>
      <c r="L37" s="257"/>
      <c r="M37" s="260"/>
      <c r="N37" s="261"/>
      <c r="O37" s="147">
        <f t="shared" si="0"/>
        <v>0</v>
      </c>
      <c r="P37" s="261"/>
      <c r="Q37" s="261"/>
      <c r="R37" s="147">
        <f t="shared" si="1"/>
        <v>0</v>
      </c>
      <c r="S37" s="261"/>
      <c r="T37" s="261"/>
      <c r="U37" s="220">
        <f t="shared" si="2"/>
        <v>0</v>
      </c>
      <c r="V37" s="262"/>
      <c r="W37" s="291">
        <f t="shared" si="18"/>
        <v>0</v>
      </c>
      <c r="X37" s="291" cm="1">
        <f t="array" ref="X37">IFERROR(_xlfn.IFS(V37="Devis 1",N37,V37="Devis 1 majoré",N37*1.15,V37="Devis 2",Q37,V37="Devis 3",T37),0)</f>
        <v>0</v>
      </c>
      <c r="Y37" s="291">
        <f t="shared" si="3"/>
        <v>0</v>
      </c>
      <c r="Z37" s="263"/>
      <c r="AA37" s="317">
        <f t="shared" ref="AA37:AA68" si="35">B37</f>
        <v>0</v>
      </c>
      <c r="AB37" s="316">
        <f t="shared" ref="AB37:AB68" si="36">C37</f>
        <v>0</v>
      </c>
      <c r="AC37" s="317">
        <f t="shared" ref="AC37:AC68" si="37">D37</f>
        <v>0</v>
      </c>
      <c r="AD37" s="317">
        <f t="shared" ref="AD37:AD68" si="38">E37</f>
        <v>0</v>
      </c>
      <c r="AE37" s="300">
        <f t="shared" si="19"/>
        <v>0</v>
      </c>
      <c r="AF37" s="317">
        <f t="shared" si="20"/>
        <v>0</v>
      </c>
      <c r="AG37" s="317">
        <f t="shared" si="21"/>
        <v>0</v>
      </c>
      <c r="AH37" s="301">
        <f t="shared" si="22"/>
        <v>0</v>
      </c>
      <c r="AI37" s="300">
        <f t="shared" si="23"/>
        <v>0</v>
      </c>
      <c r="AJ37" s="300">
        <f t="shared" si="24"/>
        <v>0</v>
      </c>
      <c r="AK37" s="300">
        <f t="shared" si="25"/>
        <v>0</v>
      </c>
      <c r="AL37" s="302">
        <f t="shared" si="26"/>
        <v>0</v>
      </c>
      <c r="AM37" s="302">
        <f t="shared" si="27"/>
        <v>0</v>
      </c>
      <c r="AN37" s="302">
        <f t="shared" si="28"/>
        <v>0</v>
      </c>
      <c r="AO37" s="302">
        <f t="shared" ref="AO37:AO68" si="39">P37</f>
        <v>0</v>
      </c>
      <c r="AP37" s="302">
        <f t="shared" ref="AP37:AP68" si="40">Q37</f>
        <v>0</v>
      </c>
      <c r="AQ37" s="302">
        <f t="shared" si="29"/>
        <v>0</v>
      </c>
      <c r="AR37" s="302">
        <f t="shared" ref="AR37:AR68" si="41">S37</f>
        <v>0</v>
      </c>
      <c r="AS37" s="302">
        <f t="shared" ref="AS37:AS68" si="42">T37</f>
        <v>0</v>
      </c>
      <c r="AT37" s="302">
        <f t="shared" si="30"/>
        <v>0</v>
      </c>
      <c r="AU37" s="318">
        <f t="shared" si="31"/>
        <v>0</v>
      </c>
      <c r="AV37" s="319"/>
      <c r="AW37" s="302">
        <f t="shared" si="32"/>
        <v>0</v>
      </c>
      <c r="AX37" s="302">
        <f t="shared" si="33"/>
        <v>0</v>
      </c>
      <c r="AY37" s="284">
        <f t="shared" si="13"/>
        <v>0</v>
      </c>
      <c r="AZ37" s="284">
        <f t="shared" si="14"/>
        <v>0</v>
      </c>
      <c r="BA37" s="284">
        <f t="shared" si="34"/>
        <v>0</v>
      </c>
      <c r="BB37" s="289"/>
      <c r="BC37" s="290" t="str" cm="1">
        <f t="array" ref="BC37">_xlfn.IFS(BA37&gt;Y37,"KO : Le montant retenu TTC est supérieur au montant présenté TTC. Merci de revoir la ligne de dépense ou plafonner son montant.",AY37&gt;W37,"Attention : Le montant retenu HT est supérieur au montant HT présenté. Merci de revoir la ligne de dépense, plafonner son montant, ou justifier la reventillation HT / TVA.",AZ37&gt;X37,"Attention : Le montant TVA retenu est supérieur au montant TVA présenté. Merci de revoir la ligne de dépense, plafonner son montant, ou justifier la reventillation HT / TVA.",Y37=0,"",BA37=Y37,"OK",BA37&lt;Y37,"Montant instruit inférieur au montant présenté.")</f>
        <v/>
      </c>
      <c r="BD37" s="291">
        <f t="shared" ref="BD37:BD68" si="43">W37-AY37</f>
        <v>0</v>
      </c>
      <c r="BE37" s="291">
        <f t="shared" ref="BE37:BE68" si="44">X37-AZ37</f>
        <v>0</v>
      </c>
      <c r="BF37" s="291">
        <f t="shared" ref="BF37:BF68" si="45">Y37-BA37</f>
        <v>0</v>
      </c>
    </row>
    <row r="38" spans="1:58">
      <c r="A38" s="68">
        <v>34</v>
      </c>
      <c r="B38" s="257"/>
      <c r="C38" s="258"/>
      <c r="D38" s="257"/>
      <c r="E38" s="257"/>
      <c r="F38" s="280"/>
      <c r="G38" s="281"/>
      <c r="H38" s="259"/>
      <c r="I38" s="211"/>
      <c r="J38" s="257"/>
      <c r="K38" s="257"/>
      <c r="L38" s="257"/>
      <c r="M38" s="260"/>
      <c r="N38" s="261"/>
      <c r="O38" s="147">
        <f t="shared" si="0"/>
        <v>0</v>
      </c>
      <c r="P38" s="261"/>
      <c r="Q38" s="261"/>
      <c r="R38" s="147">
        <f t="shared" si="1"/>
        <v>0</v>
      </c>
      <c r="S38" s="261"/>
      <c r="T38" s="261"/>
      <c r="U38" s="220">
        <f t="shared" si="2"/>
        <v>0</v>
      </c>
      <c r="V38" s="262"/>
      <c r="W38" s="291">
        <f t="shared" si="18"/>
        <v>0</v>
      </c>
      <c r="X38" s="291" cm="1">
        <f t="array" ref="X38">IFERROR(_xlfn.IFS(V38="Devis 1",N38,V38="Devis 1 majoré",N38*1.15,V38="Devis 2",Q38,V38="Devis 3",T38),0)</f>
        <v>0</v>
      </c>
      <c r="Y38" s="291">
        <f t="shared" si="3"/>
        <v>0</v>
      </c>
      <c r="Z38" s="263"/>
      <c r="AA38" s="317">
        <f t="shared" si="35"/>
        <v>0</v>
      </c>
      <c r="AB38" s="316">
        <f t="shared" si="36"/>
        <v>0</v>
      </c>
      <c r="AC38" s="317">
        <f t="shared" si="37"/>
        <v>0</v>
      </c>
      <c r="AD38" s="317">
        <f t="shared" si="38"/>
        <v>0</v>
      </c>
      <c r="AE38" s="300">
        <f t="shared" si="19"/>
        <v>0</v>
      </c>
      <c r="AF38" s="317">
        <f t="shared" ref="AF38:AF69" si="46">G38</f>
        <v>0</v>
      </c>
      <c r="AG38" s="317">
        <f t="shared" ref="AG38:AG69" si="47">H38</f>
        <v>0</v>
      </c>
      <c r="AH38" s="301">
        <f t="shared" ref="AH38:AH69" si="48">I38</f>
        <v>0</v>
      </c>
      <c r="AI38" s="300">
        <f t="shared" ref="AI38:AI69" si="49">J38</f>
        <v>0</v>
      </c>
      <c r="AJ38" s="300">
        <f t="shared" ref="AJ38:AJ69" si="50">K38</f>
        <v>0</v>
      </c>
      <c r="AK38" s="300">
        <f t="shared" ref="AK38:AK69" si="51">L38</f>
        <v>0</v>
      </c>
      <c r="AL38" s="302">
        <f t="shared" ref="AL38:AL69" si="52">M38</f>
        <v>0</v>
      </c>
      <c r="AM38" s="302">
        <f t="shared" ref="AM38:AM69" si="53">N38</f>
        <v>0</v>
      </c>
      <c r="AN38" s="302">
        <f t="shared" si="28"/>
        <v>0</v>
      </c>
      <c r="AO38" s="302">
        <f t="shared" si="39"/>
        <v>0</v>
      </c>
      <c r="AP38" s="302">
        <f t="shared" si="40"/>
        <v>0</v>
      </c>
      <c r="AQ38" s="302">
        <f t="shared" si="29"/>
        <v>0</v>
      </c>
      <c r="AR38" s="302">
        <f t="shared" si="41"/>
        <v>0</v>
      </c>
      <c r="AS38" s="302">
        <f t="shared" si="42"/>
        <v>0</v>
      </c>
      <c r="AT38" s="302">
        <f t="shared" si="30"/>
        <v>0</v>
      </c>
      <c r="AU38" s="318">
        <f t="shared" si="31"/>
        <v>0</v>
      </c>
      <c r="AV38" s="319"/>
      <c r="AW38" s="302">
        <f t="shared" si="32"/>
        <v>0</v>
      </c>
      <c r="AX38" s="302">
        <f t="shared" si="33"/>
        <v>0</v>
      </c>
      <c r="AY38" s="284">
        <f t="shared" si="13"/>
        <v>0</v>
      </c>
      <c r="AZ38" s="284">
        <f t="shared" si="14"/>
        <v>0</v>
      </c>
      <c r="BA38" s="284">
        <f t="shared" si="34"/>
        <v>0</v>
      </c>
      <c r="BB38" s="289"/>
      <c r="BC38" s="290" t="str" cm="1">
        <f t="array" ref="BC38">_xlfn.IFS(BA38&gt;Y38,"KO : Le montant retenu TTC est supérieur au montant présenté TTC. Merci de revoir la ligne de dépense ou plafonner son montant.",AY38&gt;W38,"Attention : Le montant retenu HT est supérieur au montant HT présenté. Merci de revoir la ligne de dépense, plafonner son montant, ou justifier la reventillation HT / TVA.",AZ38&gt;X38,"Attention : Le montant TVA retenu est supérieur au montant TVA présenté. Merci de revoir la ligne de dépense, plafonner son montant, ou justifier la reventillation HT / TVA.",Y38=0,"",BA38=Y38,"OK",BA38&lt;Y38,"Montant instruit inférieur au montant présenté.")</f>
        <v/>
      </c>
      <c r="BD38" s="291">
        <f t="shared" si="43"/>
        <v>0</v>
      </c>
      <c r="BE38" s="291">
        <f t="shared" si="44"/>
        <v>0</v>
      </c>
      <c r="BF38" s="291">
        <f t="shared" si="45"/>
        <v>0</v>
      </c>
    </row>
    <row r="39" spans="1:58">
      <c r="A39" s="68">
        <v>35</v>
      </c>
      <c r="B39" s="257"/>
      <c r="C39" s="258"/>
      <c r="D39" s="257"/>
      <c r="E39" s="257"/>
      <c r="F39" s="280"/>
      <c r="G39" s="281"/>
      <c r="H39" s="259"/>
      <c r="I39" s="211"/>
      <c r="J39" s="257"/>
      <c r="K39" s="257"/>
      <c r="L39" s="257"/>
      <c r="M39" s="260"/>
      <c r="N39" s="261"/>
      <c r="O39" s="147">
        <f t="shared" si="0"/>
        <v>0</v>
      </c>
      <c r="P39" s="261"/>
      <c r="Q39" s="261"/>
      <c r="R39" s="147">
        <f t="shared" si="1"/>
        <v>0</v>
      </c>
      <c r="S39" s="261"/>
      <c r="T39" s="261"/>
      <c r="U39" s="220">
        <f t="shared" si="2"/>
        <v>0</v>
      </c>
      <c r="V39" s="262"/>
      <c r="W39" s="291">
        <f t="shared" si="18"/>
        <v>0</v>
      </c>
      <c r="X39" s="291" cm="1">
        <f t="array" ref="X39">IFERROR(_xlfn.IFS(V39="Devis 1",N39,V39="Devis 1 majoré",N39*1.15,V39="Devis 2",Q39,V39="Devis 3",T39),0)</f>
        <v>0</v>
      </c>
      <c r="Y39" s="291">
        <f t="shared" si="3"/>
        <v>0</v>
      </c>
      <c r="Z39" s="263"/>
      <c r="AA39" s="317">
        <f t="shared" si="35"/>
        <v>0</v>
      </c>
      <c r="AB39" s="316">
        <f t="shared" si="36"/>
        <v>0</v>
      </c>
      <c r="AC39" s="317">
        <f t="shared" si="37"/>
        <v>0</v>
      </c>
      <c r="AD39" s="317">
        <f t="shared" si="38"/>
        <v>0</v>
      </c>
      <c r="AE39" s="300">
        <f t="shared" si="19"/>
        <v>0</v>
      </c>
      <c r="AF39" s="317">
        <f t="shared" si="46"/>
        <v>0</v>
      </c>
      <c r="AG39" s="317">
        <f t="shared" si="47"/>
        <v>0</v>
      </c>
      <c r="AH39" s="301">
        <f t="shared" si="48"/>
        <v>0</v>
      </c>
      <c r="AI39" s="300">
        <f t="shared" si="49"/>
        <v>0</v>
      </c>
      <c r="AJ39" s="300">
        <f t="shared" si="50"/>
        <v>0</v>
      </c>
      <c r="AK39" s="300">
        <f t="shared" si="51"/>
        <v>0</v>
      </c>
      <c r="AL39" s="302">
        <f t="shared" si="52"/>
        <v>0</v>
      </c>
      <c r="AM39" s="302">
        <f t="shared" si="53"/>
        <v>0</v>
      </c>
      <c r="AN39" s="302">
        <f t="shared" si="28"/>
        <v>0</v>
      </c>
      <c r="AO39" s="302">
        <f t="shared" si="39"/>
        <v>0</v>
      </c>
      <c r="AP39" s="302">
        <f t="shared" si="40"/>
        <v>0</v>
      </c>
      <c r="AQ39" s="302">
        <f t="shared" si="29"/>
        <v>0</v>
      </c>
      <c r="AR39" s="302">
        <f t="shared" si="41"/>
        <v>0</v>
      </c>
      <c r="AS39" s="302">
        <f t="shared" si="42"/>
        <v>0</v>
      </c>
      <c r="AT39" s="302">
        <f t="shared" si="30"/>
        <v>0</v>
      </c>
      <c r="AU39" s="318">
        <f t="shared" si="31"/>
        <v>0</v>
      </c>
      <c r="AV39" s="319"/>
      <c r="AW39" s="302">
        <f t="shared" si="32"/>
        <v>0</v>
      </c>
      <c r="AX39" s="302">
        <f t="shared" si="33"/>
        <v>0</v>
      </c>
      <c r="AY39" s="284">
        <f t="shared" si="13"/>
        <v>0</v>
      </c>
      <c r="AZ39" s="284">
        <f t="shared" si="14"/>
        <v>0</v>
      </c>
      <c r="BA39" s="284">
        <f t="shared" si="34"/>
        <v>0</v>
      </c>
      <c r="BB39" s="289"/>
      <c r="BC39" s="290" t="str" cm="1">
        <f t="array" ref="BC39">_xlfn.IFS(BA39&gt;Y39,"KO : Le montant retenu TTC est supérieur au montant présenté TTC. Merci de revoir la ligne de dépense ou plafonner son montant.",AY39&gt;W39,"Attention : Le montant retenu HT est supérieur au montant HT présenté. Merci de revoir la ligne de dépense, plafonner son montant, ou justifier la reventillation HT / TVA.",AZ39&gt;X39,"Attention : Le montant TVA retenu est supérieur au montant TVA présenté. Merci de revoir la ligne de dépense, plafonner son montant, ou justifier la reventillation HT / TVA.",Y39=0,"",BA39=Y39,"OK",BA39&lt;Y39,"Montant instruit inférieur au montant présenté.")</f>
        <v/>
      </c>
      <c r="BD39" s="291">
        <f t="shared" si="43"/>
        <v>0</v>
      </c>
      <c r="BE39" s="291">
        <f t="shared" si="44"/>
        <v>0</v>
      </c>
      <c r="BF39" s="291">
        <f t="shared" si="45"/>
        <v>0</v>
      </c>
    </row>
    <row r="40" spans="1:58">
      <c r="A40" s="68">
        <v>36</v>
      </c>
      <c r="B40" s="257"/>
      <c r="C40" s="258"/>
      <c r="D40" s="257"/>
      <c r="E40" s="257"/>
      <c r="F40" s="280"/>
      <c r="G40" s="281"/>
      <c r="H40" s="259"/>
      <c r="I40" s="211"/>
      <c r="J40" s="257"/>
      <c r="K40" s="257"/>
      <c r="L40" s="257"/>
      <c r="M40" s="260"/>
      <c r="N40" s="261"/>
      <c r="O40" s="147">
        <f t="shared" si="0"/>
        <v>0</v>
      </c>
      <c r="P40" s="261"/>
      <c r="Q40" s="261"/>
      <c r="R40" s="147">
        <f t="shared" si="1"/>
        <v>0</v>
      </c>
      <c r="S40" s="261"/>
      <c r="T40" s="261"/>
      <c r="U40" s="220">
        <f t="shared" si="2"/>
        <v>0</v>
      </c>
      <c r="V40" s="262"/>
      <c r="W40" s="291">
        <f t="shared" si="18"/>
        <v>0</v>
      </c>
      <c r="X40" s="291" cm="1">
        <f t="array" ref="X40">IFERROR(_xlfn.IFS(V40="Devis 1",N40,V40="Devis 1 majoré",N40*1.15,V40="Devis 2",Q40,V40="Devis 3",T40),0)</f>
        <v>0</v>
      </c>
      <c r="Y40" s="291">
        <f t="shared" si="3"/>
        <v>0</v>
      </c>
      <c r="Z40" s="263"/>
      <c r="AA40" s="317">
        <f t="shared" si="35"/>
        <v>0</v>
      </c>
      <c r="AB40" s="316">
        <f t="shared" si="36"/>
        <v>0</v>
      </c>
      <c r="AC40" s="317">
        <f t="shared" si="37"/>
        <v>0</v>
      </c>
      <c r="AD40" s="317">
        <f t="shared" si="38"/>
        <v>0</v>
      </c>
      <c r="AE40" s="300">
        <f t="shared" si="19"/>
        <v>0</v>
      </c>
      <c r="AF40" s="317">
        <f t="shared" si="46"/>
        <v>0</v>
      </c>
      <c r="AG40" s="317">
        <f t="shared" si="47"/>
        <v>0</v>
      </c>
      <c r="AH40" s="301">
        <f t="shared" si="48"/>
        <v>0</v>
      </c>
      <c r="AI40" s="300">
        <f t="shared" si="49"/>
        <v>0</v>
      </c>
      <c r="AJ40" s="300">
        <f t="shared" si="50"/>
        <v>0</v>
      </c>
      <c r="AK40" s="300">
        <f t="shared" si="51"/>
        <v>0</v>
      </c>
      <c r="AL40" s="302">
        <f t="shared" si="52"/>
        <v>0</v>
      </c>
      <c r="AM40" s="302">
        <f t="shared" si="53"/>
        <v>0</v>
      </c>
      <c r="AN40" s="302">
        <f t="shared" si="28"/>
        <v>0</v>
      </c>
      <c r="AO40" s="302">
        <f t="shared" si="39"/>
        <v>0</v>
      </c>
      <c r="AP40" s="302">
        <f t="shared" si="40"/>
        <v>0</v>
      </c>
      <c r="AQ40" s="302">
        <f t="shared" si="29"/>
        <v>0</v>
      </c>
      <c r="AR40" s="302">
        <f t="shared" si="41"/>
        <v>0</v>
      </c>
      <c r="AS40" s="302">
        <f t="shared" si="42"/>
        <v>0</v>
      </c>
      <c r="AT40" s="302">
        <f t="shared" si="30"/>
        <v>0</v>
      </c>
      <c r="AU40" s="318">
        <f t="shared" si="31"/>
        <v>0</v>
      </c>
      <c r="AV40" s="319"/>
      <c r="AW40" s="302">
        <f t="shared" si="32"/>
        <v>0</v>
      </c>
      <c r="AX40" s="302">
        <f t="shared" si="33"/>
        <v>0</v>
      </c>
      <c r="AY40" s="284">
        <f t="shared" si="13"/>
        <v>0</v>
      </c>
      <c r="AZ40" s="284">
        <f t="shared" si="14"/>
        <v>0</v>
      </c>
      <c r="BA40" s="284">
        <f t="shared" si="34"/>
        <v>0</v>
      </c>
      <c r="BB40" s="289"/>
      <c r="BC40" s="290" t="str" cm="1">
        <f t="array" ref="BC40">_xlfn.IFS(BA40&gt;Y40,"KO : Le montant retenu TTC est supérieur au montant présenté TTC. Merci de revoir la ligne de dépense ou plafonner son montant.",AY40&gt;W40,"Attention : Le montant retenu HT est supérieur au montant HT présenté. Merci de revoir la ligne de dépense, plafonner son montant, ou justifier la reventillation HT / TVA.",AZ40&gt;X40,"Attention : Le montant TVA retenu est supérieur au montant TVA présenté. Merci de revoir la ligne de dépense, plafonner son montant, ou justifier la reventillation HT / TVA.",Y40=0,"",BA40=Y40,"OK",BA40&lt;Y40,"Montant instruit inférieur au montant présenté.")</f>
        <v/>
      </c>
      <c r="BD40" s="291">
        <f t="shared" si="43"/>
        <v>0</v>
      </c>
      <c r="BE40" s="291">
        <f t="shared" si="44"/>
        <v>0</v>
      </c>
      <c r="BF40" s="291">
        <f t="shared" si="45"/>
        <v>0</v>
      </c>
    </row>
    <row r="41" spans="1:58">
      <c r="A41" s="68">
        <v>37</v>
      </c>
      <c r="B41" s="257"/>
      <c r="C41" s="258"/>
      <c r="D41" s="257"/>
      <c r="E41" s="257"/>
      <c r="F41" s="280"/>
      <c r="G41" s="281"/>
      <c r="H41" s="259"/>
      <c r="I41" s="211"/>
      <c r="J41" s="257"/>
      <c r="K41" s="257"/>
      <c r="L41" s="257"/>
      <c r="M41" s="260"/>
      <c r="N41" s="261"/>
      <c r="O41" s="147">
        <f t="shared" si="0"/>
        <v>0</v>
      </c>
      <c r="P41" s="261"/>
      <c r="Q41" s="261"/>
      <c r="R41" s="147">
        <f t="shared" si="1"/>
        <v>0</v>
      </c>
      <c r="S41" s="261"/>
      <c r="T41" s="261"/>
      <c r="U41" s="220">
        <f t="shared" si="2"/>
        <v>0</v>
      </c>
      <c r="V41" s="262"/>
      <c r="W41" s="291">
        <f t="shared" si="18"/>
        <v>0</v>
      </c>
      <c r="X41" s="291" cm="1">
        <f t="array" ref="X41">IFERROR(_xlfn.IFS(V41="Devis 1",N41,V41="Devis 1 majoré",N41*1.15,V41="Devis 2",Q41,V41="Devis 3",T41),0)</f>
        <v>0</v>
      </c>
      <c r="Y41" s="291">
        <f t="shared" si="3"/>
        <v>0</v>
      </c>
      <c r="Z41" s="263"/>
      <c r="AA41" s="317">
        <f t="shared" si="35"/>
        <v>0</v>
      </c>
      <c r="AB41" s="316">
        <f t="shared" si="36"/>
        <v>0</v>
      </c>
      <c r="AC41" s="317">
        <f t="shared" si="37"/>
        <v>0</v>
      </c>
      <c r="AD41" s="317">
        <f t="shared" si="38"/>
        <v>0</v>
      </c>
      <c r="AE41" s="300">
        <f t="shared" si="19"/>
        <v>0</v>
      </c>
      <c r="AF41" s="317">
        <f t="shared" si="46"/>
        <v>0</v>
      </c>
      <c r="AG41" s="317">
        <f t="shared" si="47"/>
        <v>0</v>
      </c>
      <c r="AH41" s="301">
        <f t="shared" si="48"/>
        <v>0</v>
      </c>
      <c r="AI41" s="300">
        <f t="shared" si="49"/>
        <v>0</v>
      </c>
      <c r="AJ41" s="300">
        <f t="shared" si="50"/>
        <v>0</v>
      </c>
      <c r="AK41" s="300">
        <f t="shared" si="51"/>
        <v>0</v>
      </c>
      <c r="AL41" s="302">
        <f t="shared" si="52"/>
        <v>0</v>
      </c>
      <c r="AM41" s="302">
        <f t="shared" si="53"/>
        <v>0</v>
      </c>
      <c r="AN41" s="302">
        <f t="shared" si="28"/>
        <v>0</v>
      </c>
      <c r="AO41" s="302">
        <f t="shared" si="39"/>
        <v>0</v>
      </c>
      <c r="AP41" s="302">
        <f t="shared" si="40"/>
        <v>0</v>
      </c>
      <c r="AQ41" s="302">
        <f t="shared" si="29"/>
        <v>0</v>
      </c>
      <c r="AR41" s="302">
        <f t="shared" si="41"/>
        <v>0</v>
      </c>
      <c r="AS41" s="302">
        <f t="shared" si="42"/>
        <v>0</v>
      </c>
      <c r="AT41" s="302">
        <f t="shared" si="30"/>
        <v>0</v>
      </c>
      <c r="AU41" s="318">
        <f t="shared" si="31"/>
        <v>0</v>
      </c>
      <c r="AV41" s="319"/>
      <c r="AW41" s="302">
        <f t="shared" si="32"/>
        <v>0</v>
      </c>
      <c r="AX41" s="302">
        <f t="shared" si="33"/>
        <v>0</v>
      </c>
      <c r="AY41" s="284">
        <f t="shared" si="13"/>
        <v>0</v>
      </c>
      <c r="AZ41" s="284">
        <f t="shared" si="14"/>
        <v>0</v>
      </c>
      <c r="BA41" s="284">
        <f t="shared" si="34"/>
        <v>0</v>
      </c>
      <c r="BB41" s="289"/>
      <c r="BC41" s="290" t="str" cm="1">
        <f t="array" ref="BC41">_xlfn.IFS(BA41&gt;Y41,"KO : Le montant retenu TTC est supérieur au montant présenté TTC. Merci de revoir la ligne de dépense ou plafonner son montant.",AY41&gt;W41,"Attention : Le montant retenu HT est supérieur au montant HT présenté. Merci de revoir la ligne de dépense, plafonner son montant, ou justifier la reventillation HT / TVA.",AZ41&gt;X41,"Attention : Le montant TVA retenu est supérieur au montant TVA présenté. Merci de revoir la ligne de dépense, plafonner son montant, ou justifier la reventillation HT / TVA.",Y41=0,"",BA41=Y41,"OK",BA41&lt;Y41,"Montant instruit inférieur au montant présenté.")</f>
        <v/>
      </c>
      <c r="BD41" s="291">
        <f t="shared" si="43"/>
        <v>0</v>
      </c>
      <c r="BE41" s="291">
        <f t="shared" si="44"/>
        <v>0</v>
      </c>
      <c r="BF41" s="291">
        <f t="shared" si="45"/>
        <v>0</v>
      </c>
    </row>
    <row r="42" spans="1:58">
      <c r="A42" s="68">
        <v>38</v>
      </c>
      <c r="B42" s="257"/>
      <c r="C42" s="258"/>
      <c r="D42" s="257"/>
      <c r="E42" s="257"/>
      <c r="F42" s="280"/>
      <c r="G42" s="281"/>
      <c r="H42" s="259"/>
      <c r="I42" s="211"/>
      <c r="J42" s="257"/>
      <c r="K42" s="257"/>
      <c r="L42" s="257"/>
      <c r="M42" s="260"/>
      <c r="N42" s="261"/>
      <c r="O42" s="147">
        <f t="shared" si="0"/>
        <v>0</v>
      </c>
      <c r="P42" s="261"/>
      <c r="Q42" s="261"/>
      <c r="R42" s="147">
        <f t="shared" si="1"/>
        <v>0</v>
      </c>
      <c r="S42" s="261"/>
      <c r="T42" s="261"/>
      <c r="U42" s="220">
        <f t="shared" si="2"/>
        <v>0</v>
      </c>
      <c r="V42" s="262"/>
      <c r="W42" s="291">
        <f t="shared" si="18"/>
        <v>0</v>
      </c>
      <c r="X42" s="291" cm="1">
        <f t="array" ref="X42">IFERROR(_xlfn.IFS(V42="Devis 1",N42,V42="Devis 1 majoré",N42*1.15,V42="Devis 2",Q42,V42="Devis 3",T42),0)</f>
        <v>0</v>
      </c>
      <c r="Y42" s="291">
        <f t="shared" si="3"/>
        <v>0</v>
      </c>
      <c r="Z42" s="263"/>
      <c r="AA42" s="317">
        <f t="shared" si="35"/>
        <v>0</v>
      </c>
      <c r="AB42" s="316">
        <f t="shared" si="36"/>
        <v>0</v>
      </c>
      <c r="AC42" s="317">
        <f t="shared" si="37"/>
        <v>0</v>
      </c>
      <c r="AD42" s="317">
        <f t="shared" si="38"/>
        <v>0</v>
      </c>
      <c r="AE42" s="300">
        <f t="shared" si="19"/>
        <v>0</v>
      </c>
      <c r="AF42" s="317">
        <f t="shared" si="46"/>
        <v>0</v>
      </c>
      <c r="AG42" s="317">
        <f t="shared" si="47"/>
        <v>0</v>
      </c>
      <c r="AH42" s="301">
        <f t="shared" si="48"/>
        <v>0</v>
      </c>
      <c r="AI42" s="300">
        <f t="shared" si="49"/>
        <v>0</v>
      </c>
      <c r="AJ42" s="300">
        <f t="shared" si="50"/>
        <v>0</v>
      </c>
      <c r="AK42" s="300">
        <f t="shared" si="51"/>
        <v>0</v>
      </c>
      <c r="AL42" s="302">
        <f t="shared" si="52"/>
        <v>0</v>
      </c>
      <c r="AM42" s="302">
        <f t="shared" si="53"/>
        <v>0</v>
      </c>
      <c r="AN42" s="302">
        <f t="shared" si="28"/>
        <v>0</v>
      </c>
      <c r="AO42" s="302">
        <f t="shared" si="39"/>
        <v>0</v>
      </c>
      <c r="AP42" s="302">
        <f t="shared" si="40"/>
        <v>0</v>
      </c>
      <c r="AQ42" s="302">
        <f t="shared" si="29"/>
        <v>0</v>
      </c>
      <c r="AR42" s="302">
        <f t="shared" si="41"/>
        <v>0</v>
      </c>
      <c r="AS42" s="302">
        <f t="shared" si="42"/>
        <v>0</v>
      </c>
      <c r="AT42" s="302">
        <f t="shared" si="30"/>
        <v>0</v>
      </c>
      <c r="AU42" s="318">
        <f t="shared" si="31"/>
        <v>0</v>
      </c>
      <c r="AV42" s="319"/>
      <c r="AW42" s="302">
        <f t="shared" si="32"/>
        <v>0</v>
      </c>
      <c r="AX42" s="302">
        <f t="shared" si="33"/>
        <v>0</v>
      </c>
      <c r="AY42" s="284">
        <f t="shared" si="13"/>
        <v>0</v>
      </c>
      <c r="AZ42" s="284">
        <f t="shared" si="14"/>
        <v>0</v>
      </c>
      <c r="BA42" s="284">
        <f t="shared" si="34"/>
        <v>0</v>
      </c>
      <c r="BB42" s="289"/>
      <c r="BC42" s="290" t="str" cm="1">
        <f t="array" ref="BC42">_xlfn.IFS(BA42&gt;Y42,"KO : Le montant retenu TTC est supérieur au montant présenté TTC. Merci de revoir la ligne de dépense ou plafonner son montant.",AY42&gt;W42,"Attention : Le montant retenu HT est supérieur au montant HT présenté. Merci de revoir la ligne de dépense, plafonner son montant, ou justifier la reventillation HT / TVA.",AZ42&gt;X42,"Attention : Le montant TVA retenu est supérieur au montant TVA présenté. Merci de revoir la ligne de dépense, plafonner son montant, ou justifier la reventillation HT / TVA.",Y42=0,"",BA42=Y42,"OK",BA42&lt;Y42,"Montant instruit inférieur au montant présenté.")</f>
        <v/>
      </c>
      <c r="BD42" s="291">
        <f t="shared" si="43"/>
        <v>0</v>
      </c>
      <c r="BE42" s="291">
        <f t="shared" si="44"/>
        <v>0</v>
      </c>
      <c r="BF42" s="291">
        <f t="shared" si="45"/>
        <v>0</v>
      </c>
    </row>
    <row r="43" spans="1:58">
      <c r="A43" s="68">
        <v>39</v>
      </c>
      <c r="B43" s="257"/>
      <c r="C43" s="258"/>
      <c r="D43" s="257"/>
      <c r="E43" s="257"/>
      <c r="F43" s="280"/>
      <c r="G43" s="281"/>
      <c r="H43" s="259"/>
      <c r="I43" s="211"/>
      <c r="J43" s="257"/>
      <c r="K43" s="257"/>
      <c r="L43" s="257"/>
      <c r="M43" s="260"/>
      <c r="N43" s="261"/>
      <c r="O43" s="147">
        <f t="shared" si="0"/>
        <v>0</v>
      </c>
      <c r="P43" s="261"/>
      <c r="Q43" s="261"/>
      <c r="R43" s="147">
        <f t="shared" si="1"/>
        <v>0</v>
      </c>
      <c r="S43" s="261"/>
      <c r="T43" s="261"/>
      <c r="U43" s="220">
        <f t="shared" si="2"/>
        <v>0</v>
      </c>
      <c r="V43" s="262"/>
      <c r="W43" s="291">
        <f t="shared" si="18"/>
        <v>0</v>
      </c>
      <c r="X43" s="291" cm="1">
        <f t="array" ref="X43">IFERROR(_xlfn.IFS(V43="Devis 1",N43,V43="Devis 1 majoré",N43*1.15,V43="Devis 2",Q43,V43="Devis 3",T43),0)</f>
        <v>0</v>
      </c>
      <c r="Y43" s="291">
        <f t="shared" si="3"/>
        <v>0</v>
      </c>
      <c r="Z43" s="263"/>
      <c r="AA43" s="317">
        <f t="shared" si="35"/>
        <v>0</v>
      </c>
      <c r="AB43" s="316">
        <f t="shared" si="36"/>
        <v>0</v>
      </c>
      <c r="AC43" s="317">
        <f t="shared" si="37"/>
        <v>0</v>
      </c>
      <c r="AD43" s="317">
        <f t="shared" si="38"/>
        <v>0</v>
      </c>
      <c r="AE43" s="300">
        <f t="shared" si="19"/>
        <v>0</v>
      </c>
      <c r="AF43" s="317">
        <f t="shared" si="46"/>
        <v>0</v>
      </c>
      <c r="AG43" s="317">
        <f t="shared" si="47"/>
        <v>0</v>
      </c>
      <c r="AH43" s="301">
        <f t="shared" si="48"/>
        <v>0</v>
      </c>
      <c r="AI43" s="300">
        <f t="shared" si="49"/>
        <v>0</v>
      </c>
      <c r="AJ43" s="300">
        <f t="shared" si="50"/>
        <v>0</v>
      </c>
      <c r="AK43" s="300">
        <f t="shared" si="51"/>
        <v>0</v>
      </c>
      <c r="AL43" s="302">
        <f t="shared" si="52"/>
        <v>0</v>
      </c>
      <c r="AM43" s="302">
        <f t="shared" si="53"/>
        <v>0</v>
      </c>
      <c r="AN43" s="302">
        <f t="shared" si="28"/>
        <v>0</v>
      </c>
      <c r="AO43" s="302">
        <f t="shared" si="39"/>
        <v>0</v>
      </c>
      <c r="AP43" s="302">
        <f t="shared" si="40"/>
        <v>0</v>
      </c>
      <c r="AQ43" s="302">
        <f t="shared" si="29"/>
        <v>0</v>
      </c>
      <c r="AR43" s="302">
        <f t="shared" si="41"/>
        <v>0</v>
      </c>
      <c r="AS43" s="302">
        <f t="shared" si="42"/>
        <v>0</v>
      </c>
      <c r="AT43" s="302">
        <f t="shared" si="30"/>
        <v>0</v>
      </c>
      <c r="AU43" s="318">
        <f t="shared" si="31"/>
        <v>0</v>
      </c>
      <c r="AV43" s="319"/>
      <c r="AW43" s="302">
        <f t="shared" si="32"/>
        <v>0</v>
      </c>
      <c r="AX43" s="302">
        <f t="shared" si="33"/>
        <v>0</v>
      </c>
      <c r="AY43" s="284">
        <f t="shared" si="13"/>
        <v>0</v>
      </c>
      <c r="AZ43" s="284">
        <f t="shared" si="14"/>
        <v>0</v>
      </c>
      <c r="BA43" s="284">
        <f t="shared" si="34"/>
        <v>0</v>
      </c>
      <c r="BB43" s="289"/>
      <c r="BC43" s="290" t="str" cm="1">
        <f t="array" ref="BC43">_xlfn.IFS(BA43&gt;Y43,"KO : Le montant retenu TTC est supérieur au montant présenté TTC. Merci de revoir la ligne de dépense ou plafonner son montant.",AY43&gt;W43,"Attention : Le montant retenu HT est supérieur au montant HT présenté. Merci de revoir la ligne de dépense, plafonner son montant, ou justifier la reventillation HT / TVA.",AZ43&gt;X43,"Attention : Le montant TVA retenu est supérieur au montant TVA présenté. Merci de revoir la ligne de dépense, plafonner son montant, ou justifier la reventillation HT / TVA.",Y43=0,"",BA43=Y43,"OK",BA43&lt;Y43,"Montant instruit inférieur au montant présenté.")</f>
        <v/>
      </c>
      <c r="BD43" s="291">
        <f t="shared" si="43"/>
        <v>0</v>
      </c>
      <c r="BE43" s="291">
        <f t="shared" si="44"/>
        <v>0</v>
      </c>
      <c r="BF43" s="291">
        <f t="shared" si="45"/>
        <v>0</v>
      </c>
    </row>
    <row r="44" spans="1:58">
      <c r="A44" s="68">
        <v>40</v>
      </c>
      <c r="B44" s="257"/>
      <c r="C44" s="258"/>
      <c r="D44" s="257"/>
      <c r="E44" s="257"/>
      <c r="F44" s="280"/>
      <c r="G44" s="281"/>
      <c r="H44" s="259"/>
      <c r="I44" s="211"/>
      <c r="J44" s="257"/>
      <c r="K44" s="257"/>
      <c r="L44" s="257"/>
      <c r="M44" s="260"/>
      <c r="N44" s="261"/>
      <c r="O44" s="147">
        <f t="shared" si="0"/>
        <v>0</v>
      </c>
      <c r="P44" s="261"/>
      <c r="Q44" s="261"/>
      <c r="R44" s="147">
        <f t="shared" si="1"/>
        <v>0</v>
      </c>
      <c r="S44" s="261"/>
      <c r="T44" s="261"/>
      <c r="U44" s="220">
        <f t="shared" si="2"/>
        <v>0</v>
      </c>
      <c r="V44" s="262"/>
      <c r="W44" s="291">
        <f t="shared" si="18"/>
        <v>0</v>
      </c>
      <c r="X44" s="291" cm="1">
        <f t="array" ref="X44">IFERROR(_xlfn.IFS(V44="Devis 1",N44,V44="Devis 1 majoré",N44*1.15,V44="Devis 2",Q44,V44="Devis 3",T44),0)</f>
        <v>0</v>
      </c>
      <c r="Y44" s="291">
        <f t="shared" si="3"/>
        <v>0</v>
      </c>
      <c r="Z44" s="263"/>
      <c r="AA44" s="317">
        <f t="shared" si="35"/>
        <v>0</v>
      </c>
      <c r="AB44" s="316">
        <f t="shared" si="36"/>
        <v>0</v>
      </c>
      <c r="AC44" s="317">
        <f t="shared" si="37"/>
        <v>0</v>
      </c>
      <c r="AD44" s="317">
        <f t="shared" si="38"/>
        <v>0</v>
      </c>
      <c r="AE44" s="300">
        <f t="shared" si="19"/>
        <v>0</v>
      </c>
      <c r="AF44" s="317">
        <f t="shared" si="46"/>
        <v>0</v>
      </c>
      <c r="AG44" s="317">
        <f t="shared" si="47"/>
        <v>0</v>
      </c>
      <c r="AH44" s="301">
        <f t="shared" si="48"/>
        <v>0</v>
      </c>
      <c r="AI44" s="300">
        <f t="shared" si="49"/>
        <v>0</v>
      </c>
      <c r="AJ44" s="300">
        <f t="shared" si="50"/>
        <v>0</v>
      </c>
      <c r="AK44" s="300">
        <f t="shared" si="51"/>
        <v>0</v>
      </c>
      <c r="AL44" s="302">
        <f t="shared" si="52"/>
        <v>0</v>
      </c>
      <c r="AM44" s="302">
        <f t="shared" si="53"/>
        <v>0</v>
      </c>
      <c r="AN44" s="302">
        <f t="shared" si="28"/>
        <v>0</v>
      </c>
      <c r="AO44" s="302">
        <f t="shared" si="39"/>
        <v>0</v>
      </c>
      <c r="AP44" s="302">
        <f t="shared" si="40"/>
        <v>0</v>
      </c>
      <c r="AQ44" s="302">
        <f t="shared" si="29"/>
        <v>0</v>
      </c>
      <c r="AR44" s="302">
        <f t="shared" si="41"/>
        <v>0</v>
      </c>
      <c r="AS44" s="302">
        <f t="shared" si="42"/>
        <v>0</v>
      </c>
      <c r="AT44" s="302">
        <f t="shared" si="30"/>
        <v>0</v>
      </c>
      <c r="AU44" s="318">
        <f t="shared" si="31"/>
        <v>0</v>
      </c>
      <c r="AV44" s="319"/>
      <c r="AW44" s="302">
        <f t="shared" si="32"/>
        <v>0</v>
      </c>
      <c r="AX44" s="302">
        <f t="shared" si="33"/>
        <v>0</v>
      </c>
      <c r="AY44" s="284">
        <f t="shared" si="13"/>
        <v>0</v>
      </c>
      <c r="AZ44" s="284">
        <f t="shared" si="14"/>
        <v>0</v>
      </c>
      <c r="BA44" s="284">
        <f t="shared" si="34"/>
        <v>0</v>
      </c>
      <c r="BB44" s="289"/>
      <c r="BC44" s="290" t="str" cm="1">
        <f t="array" ref="BC44">_xlfn.IFS(BA44&gt;Y44,"KO : Le montant retenu TTC est supérieur au montant présenté TTC. Merci de revoir la ligne de dépense ou plafonner son montant.",AY44&gt;W44,"Attention : Le montant retenu HT est supérieur au montant HT présenté. Merci de revoir la ligne de dépense, plafonner son montant, ou justifier la reventillation HT / TVA.",AZ44&gt;X44,"Attention : Le montant TVA retenu est supérieur au montant TVA présenté. Merci de revoir la ligne de dépense, plafonner son montant, ou justifier la reventillation HT / TVA.",Y44=0,"",BA44=Y44,"OK",BA44&lt;Y44,"Montant instruit inférieur au montant présenté.")</f>
        <v/>
      </c>
      <c r="BD44" s="291">
        <f t="shared" si="43"/>
        <v>0</v>
      </c>
      <c r="BE44" s="291">
        <f t="shared" si="44"/>
        <v>0</v>
      </c>
      <c r="BF44" s="291">
        <f t="shared" si="45"/>
        <v>0</v>
      </c>
    </row>
    <row r="45" spans="1:58">
      <c r="A45" s="68">
        <v>41</v>
      </c>
      <c r="B45" s="257"/>
      <c r="C45" s="258"/>
      <c r="D45" s="257"/>
      <c r="E45" s="257"/>
      <c r="F45" s="280"/>
      <c r="G45" s="281"/>
      <c r="H45" s="259"/>
      <c r="I45" s="211"/>
      <c r="J45" s="257"/>
      <c r="K45" s="257"/>
      <c r="L45" s="257"/>
      <c r="M45" s="260"/>
      <c r="N45" s="261"/>
      <c r="O45" s="147">
        <f t="shared" si="0"/>
        <v>0</v>
      </c>
      <c r="P45" s="261"/>
      <c r="Q45" s="261"/>
      <c r="R45" s="147">
        <f t="shared" si="1"/>
        <v>0</v>
      </c>
      <c r="S45" s="261"/>
      <c r="T45" s="261"/>
      <c r="U45" s="220">
        <f t="shared" si="2"/>
        <v>0</v>
      </c>
      <c r="V45" s="262"/>
      <c r="W45" s="291">
        <f t="shared" si="18"/>
        <v>0</v>
      </c>
      <c r="X45" s="291" cm="1">
        <f t="array" ref="X45">IFERROR(_xlfn.IFS(V45="Devis 1",N45,V45="Devis 1 majoré",N45*1.15,V45="Devis 2",Q45,V45="Devis 3",T45),0)</f>
        <v>0</v>
      </c>
      <c r="Y45" s="291">
        <f t="shared" si="3"/>
        <v>0</v>
      </c>
      <c r="Z45" s="263"/>
      <c r="AA45" s="317">
        <f t="shared" si="35"/>
        <v>0</v>
      </c>
      <c r="AB45" s="316">
        <f t="shared" si="36"/>
        <v>0</v>
      </c>
      <c r="AC45" s="317">
        <f t="shared" si="37"/>
        <v>0</v>
      </c>
      <c r="AD45" s="317">
        <f t="shared" si="38"/>
        <v>0</v>
      </c>
      <c r="AE45" s="300">
        <f t="shared" si="19"/>
        <v>0</v>
      </c>
      <c r="AF45" s="317">
        <f t="shared" si="46"/>
        <v>0</v>
      </c>
      <c r="AG45" s="317">
        <f t="shared" si="47"/>
        <v>0</v>
      </c>
      <c r="AH45" s="301">
        <f t="shared" si="48"/>
        <v>0</v>
      </c>
      <c r="AI45" s="300">
        <f t="shared" si="49"/>
        <v>0</v>
      </c>
      <c r="AJ45" s="300">
        <f t="shared" si="50"/>
        <v>0</v>
      </c>
      <c r="AK45" s="300">
        <f t="shared" si="51"/>
        <v>0</v>
      </c>
      <c r="AL45" s="302">
        <f t="shared" si="52"/>
        <v>0</v>
      </c>
      <c r="AM45" s="302">
        <f t="shared" si="53"/>
        <v>0</v>
      </c>
      <c r="AN45" s="302">
        <f t="shared" si="28"/>
        <v>0</v>
      </c>
      <c r="AO45" s="302">
        <f t="shared" si="39"/>
        <v>0</v>
      </c>
      <c r="AP45" s="302">
        <f t="shared" si="40"/>
        <v>0</v>
      </c>
      <c r="AQ45" s="302">
        <f t="shared" si="29"/>
        <v>0</v>
      </c>
      <c r="AR45" s="302">
        <f t="shared" si="41"/>
        <v>0</v>
      </c>
      <c r="AS45" s="302">
        <f t="shared" si="42"/>
        <v>0</v>
      </c>
      <c r="AT45" s="302">
        <f t="shared" si="30"/>
        <v>0</v>
      </c>
      <c r="AU45" s="318">
        <f t="shared" si="31"/>
        <v>0</v>
      </c>
      <c r="AV45" s="319"/>
      <c r="AW45" s="302">
        <f t="shared" si="32"/>
        <v>0</v>
      </c>
      <c r="AX45" s="302">
        <f t="shared" si="33"/>
        <v>0</v>
      </c>
      <c r="AY45" s="284">
        <f t="shared" si="13"/>
        <v>0</v>
      </c>
      <c r="AZ45" s="284">
        <f t="shared" si="14"/>
        <v>0</v>
      </c>
      <c r="BA45" s="284">
        <f t="shared" si="34"/>
        <v>0</v>
      </c>
      <c r="BB45" s="289"/>
      <c r="BC45" s="290" t="str" cm="1">
        <f t="array" ref="BC45">_xlfn.IFS(BA45&gt;Y45,"KO : Le montant retenu TTC est supérieur au montant présenté TTC. Merci de revoir la ligne de dépense ou plafonner son montant.",AY45&gt;W45,"Attention : Le montant retenu HT est supérieur au montant HT présenté. Merci de revoir la ligne de dépense, plafonner son montant, ou justifier la reventillation HT / TVA.",AZ45&gt;X45,"Attention : Le montant TVA retenu est supérieur au montant TVA présenté. Merci de revoir la ligne de dépense, plafonner son montant, ou justifier la reventillation HT / TVA.",Y45=0,"",BA45=Y45,"OK",BA45&lt;Y45,"Montant instruit inférieur au montant présenté.")</f>
        <v/>
      </c>
      <c r="BD45" s="291">
        <f t="shared" si="43"/>
        <v>0</v>
      </c>
      <c r="BE45" s="291">
        <f t="shared" si="44"/>
        <v>0</v>
      </c>
      <c r="BF45" s="291">
        <f t="shared" si="45"/>
        <v>0</v>
      </c>
    </row>
    <row r="46" spans="1:58">
      <c r="A46" s="68">
        <v>42</v>
      </c>
      <c r="B46" s="257"/>
      <c r="C46" s="258"/>
      <c r="D46" s="257"/>
      <c r="E46" s="257"/>
      <c r="F46" s="280"/>
      <c r="G46" s="281"/>
      <c r="H46" s="259"/>
      <c r="I46" s="211"/>
      <c r="J46" s="257"/>
      <c r="K46" s="257"/>
      <c r="L46" s="257"/>
      <c r="M46" s="260"/>
      <c r="N46" s="261"/>
      <c r="O46" s="147">
        <f t="shared" si="0"/>
        <v>0</v>
      </c>
      <c r="P46" s="261"/>
      <c r="Q46" s="261"/>
      <c r="R46" s="147">
        <f t="shared" si="1"/>
        <v>0</v>
      </c>
      <c r="S46" s="261"/>
      <c r="T46" s="261"/>
      <c r="U46" s="220">
        <f t="shared" si="2"/>
        <v>0</v>
      </c>
      <c r="V46" s="262"/>
      <c r="W46" s="291">
        <f t="shared" si="18"/>
        <v>0</v>
      </c>
      <c r="X46" s="291" cm="1">
        <f t="array" ref="X46">IFERROR(_xlfn.IFS(V46="Devis 1",N46,V46="Devis 1 majoré",N46*1.15,V46="Devis 2",Q46,V46="Devis 3",T46),0)</f>
        <v>0</v>
      </c>
      <c r="Y46" s="291">
        <f t="shared" si="3"/>
        <v>0</v>
      </c>
      <c r="Z46" s="263"/>
      <c r="AA46" s="317">
        <f t="shared" si="35"/>
        <v>0</v>
      </c>
      <c r="AB46" s="316">
        <f t="shared" si="36"/>
        <v>0</v>
      </c>
      <c r="AC46" s="317">
        <f t="shared" si="37"/>
        <v>0</v>
      </c>
      <c r="AD46" s="317">
        <f t="shared" si="38"/>
        <v>0</v>
      </c>
      <c r="AE46" s="300">
        <f t="shared" si="19"/>
        <v>0</v>
      </c>
      <c r="AF46" s="317">
        <f t="shared" si="46"/>
        <v>0</v>
      </c>
      <c r="AG46" s="317">
        <f t="shared" si="47"/>
        <v>0</v>
      </c>
      <c r="AH46" s="301">
        <f t="shared" si="48"/>
        <v>0</v>
      </c>
      <c r="AI46" s="300">
        <f t="shared" si="49"/>
        <v>0</v>
      </c>
      <c r="AJ46" s="300">
        <f t="shared" si="50"/>
        <v>0</v>
      </c>
      <c r="AK46" s="300">
        <f t="shared" si="51"/>
        <v>0</v>
      </c>
      <c r="AL46" s="302">
        <f t="shared" si="52"/>
        <v>0</v>
      </c>
      <c r="AM46" s="302">
        <f t="shared" si="53"/>
        <v>0</v>
      </c>
      <c r="AN46" s="302">
        <f t="shared" si="28"/>
        <v>0</v>
      </c>
      <c r="AO46" s="302">
        <f t="shared" si="39"/>
        <v>0</v>
      </c>
      <c r="AP46" s="302">
        <f t="shared" si="40"/>
        <v>0</v>
      </c>
      <c r="AQ46" s="302">
        <f t="shared" si="29"/>
        <v>0</v>
      </c>
      <c r="AR46" s="302">
        <f t="shared" si="41"/>
        <v>0</v>
      </c>
      <c r="AS46" s="302">
        <f t="shared" si="42"/>
        <v>0</v>
      </c>
      <c r="AT46" s="302">
        <f t="shared" si="30"/>
        <v>0</v>
      </c>
      <c r="AU46" s="318">
        <f t="shared" si="31"/>
        <v>0</v>
      </c>
      <c r="AV46" s="319"/>
      <c r="AW46" s="302">
        <f t="shared" si="32"/>
        <v>0</v>
      </c>
      <c r="AX46" s="302">
        <f t="shared" si="33"/>
        <v>0</v>
      </c>
      <c r="AY46" s="284">
        <f t="shared" si="13"/>
        <v>0</v>
      </c>
      <c r="AZ46" s="284">
        <f t="shared" si="14"/>
        <v>0</v>
      </c>
      <c r="BA46" s="284">
        <f t="shared" si="34"/>
        <v>0</v>
      </c>
      <c r="BB46" s="289"/>
      <c r="BC46" s="290" t="str" cm="1">
        <f t="array" ref="BC46">_xlfn.IFS(BA46&gt;Y46,"KO : Le montant retenu TTC est supérieur au montant présenté TTC. Merci de revoir la ligne de dépense ou plafonner son montant.",AY46&gt;W46,"Attention : Le montant retenu HT est supérieur au montant HT présenté. Merci de revoir la ligne de dépense, plafonner son montant, ou justifier la reventillation HT / TVA.",AZ46&gt;X46,"Attention : Le montant TVA retenu est supérieur au montant TVA présenté. Merci de revoir la ligne de dépense, plafonner son montant, ou justifier la reventillation HT / TVA.",Y46=0,"",BA46=Y46,"OK",BA46&lt;Y46,"Montant instruit inférieur au montant présenté.")</f>
        <v/>
      </c>
      <c r="BD46" s="291">
        <f t="shared" si="43"/>
        <v>0</v>
      </c>
      <c r="BE46" s="291">
        <f t="shared" si="44"/>
        <v>0</v>
      </c>
      <c r="BF46" s="291">
        <f t="shared" si="45"/>
        <v>0</v>
      </c>
    </row>
    <row r="47" spans="1:58">
      <c r="A47" s="68">
        <v>43</v>
      </c>
      <c r="B47" s="257"/>
      <c r="C47" s="258"/>
      <c r="D47" s="257"/>
      <c r="E47" s="257"/>
      <c r="F47" s="280"/>
      <c r="G47" s="281"/>
      <c r="H47" s="259"/>
      <c r="I47" s="211"/>
      <c r="J47" s="257"/>
      <c r="K47" s="257"/>
      <c r="L47" s="257"/>
      <c r="M47" s="260"/>
      <c r="N47" s="261"/>
      <c r="O47" s="147">
        <f t="shared" si="0"/>
        <v>0</v>
      </c>
      <c r="P47" s="261"/>
      <c r="Q47" s="261"/>
      <c r="R47" s="147">
        <f t="shared" si="1"/>
        <v>0</v>
      </c>
      <c r="S47" s="261"/>
      <c r="T47" s="261"/>
      <c r="U47" s="220">
        <f t="shared" si="2"/>
        <v>0</v>
      </c>
      <c r="V47" s="262"/>
      <c r="W47" s="291">
        <f t="shared" si="18"/>
        <v>0</v>
      </c>
      <c r="X47" s="291" cm="1">
        <f t="array" ref="X47">IFERROR(_xlfn.IFS(V47="Devis 1",N47,V47="Devis 1 majoré",N47*1.15,V47="Devis 2",Q47,V47="Devis 3",T47),0)</f>
        <v>0</v>
      </c>
      <c r="Y47" s="291">
        <f t="shared" si="3"/>
        <v>0</v>
      </c>
      <c r="Z47" s="263"/>
      <c r="AA47" s="317">
        <f t="shared" si="35"/>
        <v>0</v>
      </c>
      <c r="AB47" s="316">
        <f t="shared" si="36"/>
        <v>0</v>
      </c>
      <c r="AC47" s="317">
        <f t="shared" si="37"/>
        <v>0</v>
      </c>
      <c r="AD47" s="317">
        <f t="shared" si="38"/>
        <v>0</v>
      </c>
      <c r="AE47" s="300">
        <f t="shared" si="19"/>
        <v>0</v>
      </c>
      <c r="AF47" s="317">
        <f t="shared" si="46"/>
        <v>0</v>
      </c>
      <c r="AG47" s="317">
        <f t="shared" si="47"/>
        <v>0</v>
      </c>
      <c r="AH47" s="301">
        <f t="shared" si="48"/>
        <v>0</v>
      </c>
      <c r="AI47" s="300">
        <f t="shared" si="49"/>
        <v>0</v>
      </c>
      <c r="AJ47" s="300">
        <f t="shared" si="50"/>
        <v>0</v>
      </c>
      <c r="AK47" s="300">
        <f t="shared" si="51"/>
        <v>0</v>
      </c>
      <c r="AL47" s="302">
        <f t="shared" si="52"/>
        <v>0</v>
      </c>
      <c r="AM47" s="302">
        <f t="shared" si="53"/>
        <v>0</v>
      </c>
      <c r="AN47" s="302">
        <f t="shared" si="28"/>
        <v>0</v>
      </c>
      <c r="AO47" s="302">
        <f t="shared" si="39"/>
        <v>0</v>
      </c>
      <c r="AP47" s="302">
        <f t="shared" si="40"/>
        <v>0</v>
      </c>
      <c r="AQ47" s="302">
        <f t="shared" si="29"/>
        <v>0</v>
      </c>
      <c r="AR47" s="302">
        <f t="shared" si="41"/>
        <v>0</v>
      </c>
      <c r="AS47" s="302">
        <f t="shared" si="42"/>
        <v>0</v>
      </c>
      <c r="AT47" s="302">
        <f t="shared" si="30"/>
        <v>0</v>
      </c>
      <c r="AU47" s="318">
        <f t="shared" si="31"/>
        <v>0</v>
      </c>
      <c r="AV47" s="319"/>
      <c r="AW47" s="302">
        <f t="shared" si="32"/>
        <v>0</v>
      </c>
      <c r="AX47" s="302">
        <f t="shared" si="33"/>
        <v>0</v>
      </c>
      <c r="AY47" s="284">
        <f t="shared" si="13"/>
        <v>0</v>
      </c>
      <c r="AZ47" s="284">
        <f t="shared" si="14"/>
        <v>0</v>
      </c>
      <c r="BA47" s="284">
        <f t="shared" si="34"/>
        <v>0</v>
      </c>
      <c r="BB47" s="289"/>
      <c r="BC47" s="290" t="str" cm="1">
        <f t="array" ref="BC47">_xlfn.IFS(BA47&gt;Y47,"KO : Le montant retenu TTC est supérieur au montant présenté TTC. Merci de revoir la ligne de dépense ou plafonner son montant.",AY47&gt;W47,"Attention : Le montant retenu HT est supérieur au montant HT présenté. Merci de revoir la ligne de dépense, plafonner son montant, ou justifier la reventillation HT / TVA.",AZ47&gt;X47,"Attention : Le montant TVA retenu est supérieur au montant TVA présenté. Merci de revoir la ligne de dépense, plafonner son montant, ou justifier la reventillation HT / TVA.",Y47=0,"",BA47=Y47,"OK",BA47&lt;Y47,"Montant instruit inférieur au montant présenté.")</f>
        <v/>
      </c>
      <c r="BD47" s="291">
        <f t="shared" si="43"/>
        <v>0</v>
      </c>
      <c r="BE47" s="291">
        <f t="shared" si="44"/>
        <v>0</v>
      </c>
      <c r="BF47" s="291">
        <f t="shared" si="45"/>
        <v>0</v>
      </c>
    </row>
    <row r="48" spans="1:58">
      <c r="A48" s="68">
        <v>44</v>
      </c>
      <c r="B48" s="257"/>
      <c r="C48" s="258"/>
      <c r="D48" s="257"/>
      <c r="E48" s="257"/>
      <c r="F48" s="280"/>
      <c r="G48" s="281"/>
      <c r="H48" s="259"/>
      <c r="I48" s="211"/>
      <c r="J48" s="257"/>
      <c r="K48" s="257"/>
      <c r="L48" s="257"/>
      <c r="M48" s="260"/>
      <c r="N48" s="261"/>
      <c r="O48" s="147">
        <f t="shared" si="0"/>
        <v>0</v>
      </c>
      <c r="P48" s="261"/>
      <c r="Q48" s="261"/>
      <c r="R48" s="147">
        <f t="shared" si="1"/>
        <v>0</v>
      </c>
      <c r="S48" s="261"/>
      <c r="T48" s="261"/>
      <c r="U48" s="220">
        <f t="shared" si="2"/>
        <v>0</v>
      </c>
      <c r="V48" s="262"/>
      <c r="W48" s="291">
        <f t="shared" si="18"/>
        <v>0</v>
      </c>
      <c r="X48" s="291" cm="1">
        <f t="array" ref="X48">IFERROR(_xlfn.IFS(V48="Devis 1",N48,V48="Devis 1 majoré",N48*1.15,V48="Devis 2",Q48,V48="Devis 3",T48),0)</f>
        <v>0</v>
      </c>
      <c r="Y48" s="291">
        <f t="shared" si="3"/>
        <v>0</v>
      </c>
      <c r="Z48" s="263"/>
      <c r="AA48" s="317">
        <f t="shared" si="35"/>
        <v>0</v>
      </c>
      <c r="AB48" s="316">
        <f t="shared" si="36"/>
        <v>0</v>
      </c>
      <c r="AC48" s="317">
        <f t="shared" si="37"/>
        <v>0</v>
      </c>
      <c r="AD48" s="317">
        <f t="shared" si="38"/>
        <v>0</v>
      </c>
      <c r="AE48" s="300">
        <f t="shared" si="19"/>
        <v>0</v>
      </c>
      <c r="AF48" s="317">
        <f t="shared" si="46"/>
        <v>0</v>
      </c>
      <c r="AG48" s="317">
        <f t="shared" si="47"/>
        <v>0</v>
      </c>
      <c r="AH48" s="301">
        <f t="shared" si="48"/>
        <v>0</v>
      </c>
      <c r="AI48" s="300">
        <f t="shared" si="49"/>
        <v>0</v>
      </c>
      <c r="AJ48" s="300">
        <f t="shared" si="50"/>
        <v>0</v>
      </c>
      <c r="AK48" s="300">
        <f t="shared" si="51"/>
        <v>0</v>
      </c>
      <c r="AL48" s="302">
        <f t="shared" si="52"/>
        <v>0</v>
      </c>
      <c r="AM48" s="302">
        <f t="shared" si="53"/>
        <v>0</v>
      </c>
      <c r="AN48" s="302">
        <f t="shared" si="28"/>
        <v>0</v>
      </c>
      <c r="AO48" s="302">
        <f t="shared" si="39"/>
        <v>0</v>
      </c>
      <c r="AP48" s="302">
        <f t="shared" si="40"/>
        <v>0</v>
      </c>
      <c r="AQ48" s="302">
        <f t="shared" si="29"/>
        <v>0</v>
      </c>
      <c r="AR48" s="302">
        <f t="shared" si="41"/>
        <v>0</v>
      </c>
      <c r="AS48" s="302">
        <f t="shared" si="42"/>
        <v>0</v>
      </c>
      <c r="AT48" s="302">
        <f t="shared" si="30"/>
        <v>0</v>
      </c>
      <c r="AU48" s="318">
        <f t="shared" si="31"/>
        <v>0</v>
      </c>
      <c r="AV48" s="319"/>
      <c r="AW48" s="302">
        <f t="shared" si="32"/>
        <v>0</v>
      </c>
      <c r="AX48" s="302">
        <f t="shared" si="33"/>
        <v>0</v>
      </c>
      <c r="AY48" s="284">
        <f t="shared" si="13"/>
        <v>0</v>
      </c>
      <c r="AZ48" s="284">
        <f t="shared" si="14"/>
        <v>0</v>
      </c>
      <c r="BA48" s="284">
        <f t="shared" si="34"/>
        <v>0</v>
      </c>
      <c r="BB48" s="289"/>
      <c r="BC48" s="290" t="str" cm="1">
        <f t="array" ref="BC48">_xlfn.IFS(BA48&gt;Y48,"KO : Le montant retenu TTC est supérieur au montant présenté TTC. Merci de revoir la ligne de dépense ou plafonner son montant.",AY48&gt;W48,"Attention : Le montant retenu HT est supérieur au montant HT présenté. Merci de revoir la ligne de dépense, plafonner son montant, ou justifier la reventillation HT / TVA.",AZ48&gt;X48,"Attention : Le montant TVA retenu est supérieur au montant TVA présenté. Merci de revoir la ligne de dépense, plafonner son montant, ou justifier la reventillation HT / TVA.",Y48=0,"",BA48=Y48,"OK",BA48&lt;Y48,"Montant instruit inférieur au montant présenté.")</f>
        <v/>
      </c>
      <c r="BD48" s="291">
        <f t="shared" si="43"/>
        <v>0</v>
      </c>
      <c r="BE48" s="291">
        <f t="shared" si="44"/>
        <v>0</v>
      </c>
      <c r="BF48" s="291">
        <f t="shared" si="45"/>
        <v>0</v>
      </c>
    </row>
    <row r="49" spans="1:58">
      <c r="A49" s="68">
        <v>45</v>
      </c>
      <c r="B49" s="257"/>
      <c r="C49" s="258"/>
      <c r="D49" s="257"/>
      <c r="E49" s="257"/>
      <c r="F49" s="280"/>
      <c r="G49" s="281"/>
      <c r="H49" s="259"/>
      <c r="I49" s="211"/>
      <c r="J49" s="257"/>
      <c r="K49" s="257"/>
      <c r="L49" s="257"/>
      <c r="M49" s="260"/>
      <c r="N49" s="261"/>
      <c r="O49" s="147">
        <f t="shared" si="0"/>
        <v>0</v>
      </c>
      <c r="P49" s="261"/>
      <c r="Q49" s="261"/>
      <c r="R49" s="147">
        <f t="shared" si="1"/>
        <v>0</v>
      </c>
      <c r="S49" s="261"/>
      <c r="T49" s="261"/>
      <c r="U49" s="220">
        <f t="shared" si="2"/>
        <v>0</v>
      </c>
      <c r="V49" s="262"/>
      <c r="W49" s="291">
        <f t="shared" si="18"/>
        <v>0</v>
      </c>
      <c r="X49" s="291" cm="1">
        <f t="array" ref="X49">IFERROR(_xlfn.IFS(V49="Devis 1",N49,V49="Devis 1 majoré",N49*1.15,V49="Devis 2",Q49,V49="Devis 3",T49),0)</f>
        <v>0</v>
      </c>
      <c r="Y49" s="291">
        <f t="shared" si="3"/>
        <v>0</v>
      </c>
      <c r="Z49" s="263"/>
      <c r="AA49" s="317">
        <f t="shared" si="35"/>
        <v>0</v>
      </c>
      <c r="AB49" s="316">
        <f t="shared" si="36"/>
        <v>0</v>
      </c>
      <c r="AC49" s="317">
        <f t="shared" si="37"/>
        <v>0</v>
      </c>
      <c r="AD49" s="317">
        <f t="shared" si="38"/>
        <v>0</v>
      </c>
      <c r="AE49" s="300">
        <f t="shared" si="19"/>
        <v>0</v>
      </c>
      <c r="AF49" s="317">
        <f t="shared" si="46"/>
        <v>0</v>
      </c>
      <c r="AG49" s="317">
        <f t="shared" si="47"/>
        <v>0</v>
      </c>
      <c r="AH49" s="301">
        <f t="shared" si="48"/>
        <v>0</v>
      </c>
      <c r="AI49" s="300">
        <f t="shared" si="49"/>
        <v>0</v>
      </c>
      <c r="AJ49" s="300">
        <f t="shared" si="50"/>
        <v>0</v>
      </c>
      <c r="AK49" s="300">
        <f t="shared" si="51"/>
        <v>0</v>
      </c>
      <c r="AL49" s="302">
        <f t="shared" si="52"/>
        <v>0</v>
      </c>
      <c r="AM49" s="302">
        <f t="shared" si="53"/>
        <v>0</v>
      </c>
      <c r="AN49" s="302">
        <f t="shared" si="28"/>
        <v>0</v>
      </c>
      <c r="AO49" s="302">
        <f t="shared" si="39"/>
        <v>0</v>
      </c>
      <c r="AP49" s="302">
        <f t="shared" si="40"/>
        <v>0</v>
      </c>
      <c r="AQ49" s="302">
        <f t="shared" si="29"/>
        <v>0</v>
      </c>
      <c r="AR49" s="302">
        <f t="shared" si="41"/>
        <v>0</v>
      </c>
      <c r="AS49" s="302">
        <f t="shared" si="42"/>
        <v>0</v>
      </c>
      <c r="AT49" s="302">
        <f t="shared" si="30"/>
        <v>0</v>
      </c>
      <c r="AU49" s="318">
        <f t="shared" si="31"/>
        <v>0</v>
      </c>
      <c r="AV49" s="319"/>
      <c r="AW49" s="302">
        <f t="shared" si="32"/>
        <v>0</v>
      </c>
      <c r="AX49" s="302">
        <f t="shared" si="33"/>
        <v>0</v>
      </c>
      <c r="AY49" s="284">
        <f t="shared" si="13"/>
        <v>0</v>
      </c>
      <c r="AZ49" s="284">
        <f t="shared" si="14"/>
        <v>0</v>
      </c>
      <c r="BA49" s="284">
        <f t="shared" si="34"/>
        <v>0</v>
      </c>
      <c r="BB49" s="289"/>
      <c r="BC49" s="290" t="str" cm="1">
        <f t="array" ref="BC49">_xlfn.IFS(BA49&gt;Y49,"KO : Le montant retenu TTC est supérieur au montant présenté TTC. Merci de revoir la ligne de dépense ou plafonner son montant.",AY49&gt;W49,"Attention : Le montant retenu HT est supérieur au montant HT présenté. Merci de revoir la ligne de dépense, plafonner son montant, ou justifier la reventillation HT / TVA.",AZ49&gt;X49,"Attention : Le montant TVA retenu est supérieur au montant TVA présenté. Merci de revoir la ligne de dépense, plafonner son montant, ou justifier la reventillation HT / TVA.",Y49=0,"",BA49=Y49,"OK",BA49&lt;Y49,"Montant instruit inférieur au montant présenté.")</f>
        <v/>
      </c>
      <c r="BD49" s="291">
        <f t="shared" si="43"/>
        <v>0</v>
      </c>
      <c r="BE49" s="291">
        <f t="shared" si="44"/>
        <v>0</v>
      </c>
      <c r="BF49" s="291">
        <f t="shared" si="45"/>
        <v>0</v>
      </c>
    </row>
    <row r="50" spans="1:58">
      <c r="A50" s="68">
        <v>46</v>
      </c>
      <c r="B50" s="257"/>
      <c r="C50" s="258"/>
      <c r="D50" s="257"/>
      <c r="E50" s="257"/>
      <c r="F50" s="280"/>
      <c r="G50" s="281"/>
      <c r="H50" s="259"/>
      <c r="I50" s="211"/>
      <c r="J50" s="257"/>
      <c r="K50" s="257"/>
      <c r="L50" s="257"/>
      <c r="M50" s="260"/>
      <c r="N50" s="261"/>
      <c r="O50" s="147">
        <f t="shared" si="0"/>
        <v>0</v>
      </c>
      <c r="P50" s="261"/>
      <c r="Q50" s="261"/>
      <c r="R50" s="147">
        <f t="shared" si="1"/>
        <v>0</v>
      </c>
      <c r="S50" s="261"/>
      <c r="T50" s="261"/>
      <c r="U50" s="220">
        <f t="shared" si="2"/>
        <v>0</v>
      </c>
      <c r="V50" s="262"/>
      <c r="W50" s="291">
        <f t="shared" si="18"/>
        <v>0</v>
      </c>
      <c r="X50" s="291" cm="1">
        <f t="array" ref="X50">IFERROR(_xlfn.IFS(V50="Devis 1",N50,V50="Devis 1 majoré",N50*1.15,V50="Devis 2",Q50,V50="Devis 3",T50),0)</f>
        <v>0</v>
      </c>
      <c r="Y50" s="291">
        <f t="shared" si="3"/>
        <v>0</v>
      </c>
      <c r="Z50" s="263"/>
      <c r="AA50" s="317">
        <f t="shared" si="35"/>
        <v>0</v>
      </c>
      <c r="AB50" s="316">
        <f t="shared" si="36"/>
        <v>0</v>
      </c>
      <c r="AC50" s="317">
        <f t="shared" si="37"/>
        <v>0</v>
      </c>
      <c r="AD50" s="317">
        <f t="shared" si="38"/>
        <v>0</v>
      </c>
      <c r="AE50" s="300">
        <f t="shared" si="19"/>
        <v>0</v>
      </c>
      <c r="AF50" s="317">
        <f t="shared" si="46"/>
        <v>0</v>
      </c>
      <c r="AG50" s="317">
        <f t="shared" si="47"/>
        <v>0</v>
      </c>
      <c r="AH50" s="301">
        <f t="shared" si="48"/>
        <v>0</v>
      </c>
      <c r="AI50" s="300">
        <f t="shared" si="49"/>
        <v>0</v>
      </c>
      <c r="AJ50" s="300">
        <f t="shared" si="50"/>
        <v>0</v>
      </c>
      <c r="AK50" s="300">
        <f t="shared" si="51"/>
        <v>0</v>
      </c>
      <c r="AL50" s="302">
        <f t="shared" si="52"/>
        <v>0</v>
      </c>
      <c r="AM50" s="302">
        <f t="shared" si="53"/>
        <v>0</v>
      </c>
      <c r="AN50" s="302">
        <f t="shared" si="28"/>
        <v>0</v>
      </c>
      <c r="AO50" s="302">
        <f t="shared" si="39"/>
        <v>0</v>
      </c>
      <c r="AP50" s="302">
        <f t="shared" si="40"/>
        <v>0</v>
      </c>
      <c r="AQ50" s="302">
        <f t="shared" si="29"/>
        <v>0</v>
      </c>
      <c r="AR50" s="302">
        <f t="shared" si="41"/>
        <v>0</v>
      </c>
      <c r="AS50" s="302">
        <f t="shared" si="42"/>
        <v>0</v>
      </c>
      <c r="AT50" s="302">
        <f t="shared" si="30"/>
        <v>0</v>
      </c>
      <c r="AU50" s="318">
        <f t="shared" si="31"/>
        <v>0</v>
      </c>
      <c r="AV50" s="319"/>
      <c r="AW50" s="302">
        <f t="shared" si="32"/>
        <v>0</v>
      </c>
      <c r="AX50" s="302">
        <f t="shared" si="33"/>
        <v>0</v>
      </c>
      <c r="AY50" s="284">
        <f t="shared" si="13"/>
        <v>0</v>
      </c>
      <c r="AZ50" s="284">
        <f t="shared" si="14"/>
        <v>0</v>
      </c>
      <c r="BA50" s="284">
        <f t="shared" si="34"/>
        <v>0</v>
      </c>
      <c r="BB50" s="289"/>
      <c r="BC50" s="290" t="str" cm="1">
        <f t="array" ref="BC50">_xlfn.IFS(BA50&gt;Y50,"KO : Le montant retenu TTC est supérieur au montant présenté TTC. Merci de revoir la ligne de dépense ou plafonner son montant.",AY50&gt;W50,"Attention : Le montant retenu HT est supérieur au montant HT présenté. Merci de revoir la ligne de dépense, plafonner son montant, ou justifier la reventillation HT / TVA.",AZ50&gt;X50,"Attention : Le montant TVA retenu est supérieur au montant TVA présenté. Merci de revoir la ligne de dépense, plafonner son montant, ou justifier la reventillation HT / TVA.",Y50=0,"",BA50=Y50,"OK",BA50&lt;Y50,"Montant instruit inférieur au montant présenté.")</f>
        <v/>
      </c>
      <c r="BD50" s="291">
        <f t="shared" si="43"/>
        <v>0</v>
      </c>
      <c r="BE50" s="291">
        <f t="shared" si="44"/>
        <v>0</v>
      </c>
      <c r="BF50" s="291">
        <f t="shared" si="45"/>
        <v>0</v>
      </c>
    </row>
    <row r="51" spans="1:58">
      <c r="A51" s="68">
        <v>47</v>
      </c>
      <c r="B51" s="257"/>
      <c r="C51" s="258"/>
      <c r="D51" s="257"/>
      <c r="E51" s="257"/>
      <c r="F51" s="280"/>
      <c r="G51" s="281"/>
      <c r="H51" s="259"/>
      <c r="I51" s="211"/>
      <c r="J51" s="257"/>
      <c r="K51" s="257"/>
      <c r="L51" s="257"/>
      <c r="M51" s="260"/>
      <c r="N51" s="261"/>
      <c r="O51" s="147">
        <f t="shared" si="0"/>
        <v>0</v>
      </c>
      <c r="P51" s="261"/>
      <c r="Q51" s="261"/>
      <c r="R51" s="147">
        <f t="shared" si="1"/>
        <v>0</v>
      </c>
      <c r="S51" s="261"/>
      <c r="T51" s="261"/>
      <c r="U51" s="220">
        <f t="shared" si="2"/>
        <v>0</v>
      </c>
      <c r="V51" s="262"/>
      <c r="W51" s="291">
        <f t="shared" si="18"/>
        <v>0</v>
      </c>
      <c r="X51" s="291" cm="1">
        <f t="array" ref="X51">IFERROR(_xlfn.IFS(V51="Devis 1",N51,V51="Devis 1 majoré",N51*1.15,V51="Devis 2",Q51,V51="Devis 3",T51),0)</f>
        <v>0</v>
      </c>
      <c r="Y51" s="291">
        <f t="shared" si="3"/>
        <v>0</v>
      </c>
      <c r="Z51" s="263"/>
      <c r="AA51" s="317">
        <f t="shared" si="35"/>
        <v>0</v>
      </c>
      <c r="AB51" s="316">
        <f t="shared" si="36"/>
        <v>0</v>
      </c>
      <c r="AC51" s="317">
        <f t="shared" si="37"/>
        <v>0</v>
      </c>
      <c r="AD51" s="317">
        <f t="shared" si="38"/>
        <v>0</v>
      </c>
      <c r="AE51" s="300">
        <f t="shared" si="19"/>
        <v>0</v>
      </c>
      <c r="AF51" s="317">
        <f t="shared" si="46"/>
        <v>0</v>
      </c>
      <c r="AG51" s="317">
        <f t="shared" si="47"/>
        <v>0</v>
      </c>
      <c r="AH51" s="301">
        <f t="shared" si="48"/>
        <v>0</v>
      </c>
      <c r="AI51" s="300">
        <f t="shared" si="49"/>
        <v>0</v>
      </c>
      <c r="AJ51" s="300">
        <f t="shared" si="50"/>
        <v>0</v>
      </c>
      <c r="AK51" s="300">
        <f t="shared" si="51"/>
        <v>0</v>
      </c>
      <c r="AL51" s="302">
        <f t="shared" si="52"/>
        <v>0</v>
      </c>
      <c r="AM51" s="302">
        <f t="shared" si="53"/>
        <v>0</v>
      </c>
      <c r="AN51" s="302">
        <f t="shared" si="28"/>
        <v>0</v>
      </c>
      <c r="AO51" s="302">
        <f t="shared" si="39"/>
        <v>0</v>
      </c>
      <c r="AP51" s="302">
        <f t="shared" si="40"/>
        <v>0</v>
      </c>
      <c r="AQ51" s="302">
        <f t="shared" si="29"/>
        <v>0</v>
      </c>
      <c r="AR51" s="302">
        <f t="shared" si="41"/>
        <v>0</v>
      </c>
      <c r="AS51" s="302">
        <f t="shared" si="42"/>
        <v>0</v>
      </c>
      <c r="AT51" s="302">
        <f t="shared" si="30"/>
        <v>0</v>
      </c>
      <c r="AU51" s="318">
        <f t="shared" si="31"/>
        <v>0</v>
      </c>
      <c r="AV51" s="319"/>
      <c r="AW51" s="302">
        <f t="shared" si="32"/>
        <v>0</v>
      </c>
      <c r="AX51" s="302">
        <f t="shared" si="33"/>
        <v>0</v>
      </c>
      <c r="AY51" s="284">
        <f t="shared" si="13"/>
        <v>0</v>
      </c>
      <c r="AZ51" s="284">
        <f t="shared" si="14"/>
        <v>0</v>
      </c>
      <c r="BA51" s="284">
        <f t="shared" si="34"/>
        <v>0</v>
      </c>
      <c r="BB51" s="289"/>
      <c r="BC51" s="290" t="str" cm="1">
        <f t="array" ref="BC51">_xlfn.IFS(BA51&gt;Y51,"KO : Le montant retenu TTC est supérieur au montant présenté TTC. Merci de revoir la ligne de dépense ou plafonner son montant.",AY51&gt;W51,"Attention : Le montant retenu HT est supérieur au montant HT présenté. Merci de revoir la ligne de dépense, plafonner son montant, ou justifier la reventillation HT / TVA.",AZ51&gt;X51,"Attention : Le montant TVA retenu est supérieur au montant TVA présenté. Merci de revoir la ligne de dépense, plafonner son montant, ou justifier la reventillation HT / TVA.",Y51=0,"",BA51=Y51,"OK",BA51&lt;Y51,"Montant instruit inférieur au montant présenté.")</f>
        <v/>
      </c>
      <c r="BD51" s="291">
        <f t="shared" si="43"/>
        <v>0</v>
      </c>
      <c r="BE51" s="291">
        <f t="shared" si="44"/>
        <v>0</v>
      </c>
      <c r="BF51" s="291">
        <f t="shared" si="45"/>
        <v>0</v>
      </c>
    </row>
    <row r="52" spans="1:58">
      <c r="A52" s="68">
        <v>48</v>
      </c>
      <c r="B52" s="257"/>
      <c r="C52" s="258"/>
      <c r="D52" s="257"/>
      <c r="E52" s="257"/>
      <c r="F52" s="280"/>
      <c r="G52" s="281"/>
      <c r="H52" s="259"/>
      <c r="I52" s="211"/>
      <c r="J52" s="257"/>
      <c r="K52" s="257"/>
      <c r="L52" s="257"/>
      <c r="M52" s="260"/>
      <c r="N52" s="261"/>
      <c r="O52" s="147">
        <f t="shared" si="0"/>
        <v>0</v>
      </c>
      <c r="P52" s="261"/>
      <c r="Q52" s="261"/>
      <c r="R52" s="147">
        <f t="shared" si="1"/>
        <v>0</v>
      </c>
      <c r="S52" s="261"/>
      <c r="T52" s="261"/>
      <c r="U52" s="220">
        <f t="shared" si="2"/>
        <v>0</v>
      </c>
      <c r="V52" s="262"/>
      <c r="W52" s="291">
        <f t="shared" si="18"/>
        <v>0</v>
      </c>
      <c r="X52" s="291" cm="1">
        <f t="array" ref="X52">IFERROR(_xlfn.IFS(V52="Devis 1",N52,V52="Devis 1 majoré",N52*1.15,V52="Devis 2",Q52,V52="Devis 3",T52),0)</f>
        <v>0</v>
      </c>
      <c r="Y52" s="291">
        <f t="shared" si="3"/>
        <v>0</v>
      </c>
      <c r="Z52" s="263"/>
      <c r="AA52" s="317">
        <f t="shared" si="35"/>
        <v>0</v>
      </c>
      <c r="AB52" s="316">
        <f t="shared" si="36"/>
        <v>0</v>
      </c>
      <c r="AC52" s="317">
        <f t="shared" si="37"/>
        <v>0</v>
      </c>
      <c r="AD52" s="317">
        <f t="shared" si="38"/>
        <v>0</v>
      </c>
      <c r="AE52" s="300">
        <f t="shared" si="19"/>
        <v>0</v>
      </c>
      <c r="AF52" s="317">
        <f t="shared" si="46"/>
        <v>0</v>
      </c>
      <c r="AG52" s="317">
        <f t="shared" si="47"/>
        <v>0</v>
      </c>
      <c r="AH52" s="301">
        <f t="shared" si="48"/>
        <v>0</v>
      </c>
      <c r="AI52" s="300">
        <f t="shared" si="49"/>
        <v>0</v>
      </c>
      <c r="AJ52" s="300">
        <f t="shared" si="50"/>
        <v>0</v>
      </c>
      <c r="AK52" s="300">
        <f t="shared" si="51"/>
        <v>0</v>
      </c>
      <c r="AL52" s="302">
        <f t="shared" si="52"/>
        <v>0</v>
      </c>
      <c r="AM52" s="302">
        <f t="shared" si="53"/>
        <v>0</v>
      </c>
      <c r="AN52" s="302">
        <f t="shared" si="28"/>
        <v>0</v>
      </c>
      <c r="AO52" s="302">
        <f t="shared" si="39"/>
        <v>0</v>
      </c>
      <c r="AP52" s="302">
        <f t="shared" si="40"/>
        <v>0</v>
      </c>
      <c r="AQ52" s="302">
        <f t="shared" si="29"/>
        <v>0</v>
      </c>
      <c r="AR52" s="302">
        <f t="shared" si="41"/>
        <v>0</v>
      </c>
      <c r="AS52" s="302">
        <f t="shared" si="42"/>
        <v>0</v>
      </c>
      <c r="AT52" s="302">
        <f t="shared" si="30"/>
        <v>0</v>
      </c>
      <c r="AU52" s="318">
        <f t="shared" si="31"/>
        <v>0</v>
      </c>
      <c r="AV52" s="319"/>
      <c r="AW52" s="302">
        <f t="shared" si="32"/>
        <v>0</v>
      </c>
      <c r="AX52" s="302">
        <f t="shared" si="33"/>
        <v>0</v>
      </c>
      <c r="AY52" s="284">
        <f t="shared" si="13"/>
        <v>0</v>
      </c>
      <c r="AZ52" s="284">
        <f t="shared" si="14"/>
        <v>0</v>
      </c>
      <c r="BA52" s="284">
        <f t="shared" si="34"/>
        <v>0</v>
      </c>
      <c r="BB52" s="289"/>
      <c r="BC52" s="290" t="str" cm="1">
        <f t="array" ref="BC52">_xlfn.IFS(BA52&gt;Y52,"KO : Le montant retenu TTC est supérieur au montant présenté TTC. Merci de revoir la ligne de dépense ou plafonner son montant.",AY52&gt;W52,"Attention : Le montant retenu HT est supérieur au montant HT présenté. Merci de revoir la ligne de dépense, plafonner son montant, ou justifier la reventillation HT / TVA.",AZ52&gt;X52,"Attention : Le montant TVA retenu est supérieur au montant TVA présenté. Merci de revoir la ligne de dépense, plafonner son montant, ou justifier la reventillation HT / TVA.",Y52=0,"",BA52=Y52,"OK",BA52&lt;Y52,"Montant instruit inférieur au montant présenté.")</f>
        <v/>
      </c>
      <c r="BD52" s="291">
        <f t="shared" si="43"/>
        <v>0</v>
      </c>
      <c r="BE52" s="291">
        <f t="shared" si="44"/>
        <v>0</v>
      </c>
      <c r="BF52" s="291">
        <f t="shared" si="45"/>
        <v>0</v>
      </c>
    </row>
    <row r="53" spans="1:58">
      <c r="A53" s="68">
        <v>49</v>
      </c>
      <c r="B53" s="257"/>
      <c r="C53" s="258"/>
      <c r="D53" s="257"/>
      <c r="E53" s="257"/>
      <c r="F53" s="280"/>
      <c r="G53" s="281"/>
      <c r="H53" s="259"/>
      <c r="I53" s="211"/>
      <c r="J53" s="257"/>
      <c r="K53" s="257"/>
      <c r="L53" s="257"/>
      <c r="M53" s="260"/>
      <c r="N53" s="261"/>
      <c r="O53" s="147">
        <f t="shared" si="0"/>
        <v>0</v>
      </c>
      <c r="P53" s="261"/>
      <c r="Q53" s="261"/>
      <c r="R53" s="147">
        <f t="shared" si="1"/>
        <v>0</v>
      </c>
      <c r="S53" s="261"/>
      <c r="T53" s="261"/>
      <c r="U53" s="220">
        <f t="shared" si="2"/>
        <v>0</v>
      </c>
      <c r="V53" s="262"/>
      <c r="W53" s="291">
        <f t="shared" si="18"/>
        <v>0</v>
      </c>
      <c r="X53" s="291" cm="1">
        <f t="array" ref="X53">IFERROR(_xlfn.IFS(V53="Devis 1",N53,V53="Devis 1 majoré",N53*1.15,V53="Devis 2",Q53,V53="Devis 3",T53),0)</f>
        <v>0</v>
      </c>
      <c r="Y53" s="291">
        <f t="shared" si="3"/>
        <v>0</v>
      </c>
      <c r="Z53" s="263"/>
      <c r="AA53" s="317">
        <f t="shared" si="35"/>
        <v>0</v>
      </c>
      <c r="AB53" s="316">
        <f t="shared" si="36"/>
        <v>0</v>
      </c>
      <c r="AC53" s="317">
        <f t="shared" si="37"/>
        <v>0</v>
      </c>
      <c r="AD53" s="317">
        <f t="shared" si="38"/>
        <v>0</v>
      </c>
      <c r="AE53" s="300">
        <f t="shared" si="19"/>
        <v>0</v>
      </c>
      <c r="AF53" s="317">
        <f t="shared" si="46"/>
        <v>0</v>
      </c>
      <c r="AG53" s="317">
        <f t="shared" si="47"/>
        <v>0</v>
      </c>
      <c r="AH53" s="301">
        <f t="shared" si="48"/>
        <v>0</v>
      </c>
      <c r="AI53" s="300">
        <f t="shared" si="49"/>
        <v>0</v>
      </c>
      <c r="AJ53" s="300">
        <f t="shared" si="50"/>
        <v>0</v>
      </c>
      <c r="AK53" s="300">
        <f t="shared" si="51"/>
        <v>0</v>
      </c>
      <c r="AL53" s="302">
        <f t="shared" si="52"/>
        <v>0</v>
      </c>
      <c r="AM53" s="302">
        <f t="shared" si="53"/>
        <v>0</v>
      </c>
      <c r="AN53" s="302">
        <f t="shared" si="28"/>
        <v>0</v>
      </c>
      <c r="AO53" s="302">
        <f t="shared" si="39"/>
        <v>0</v>
      </c>
      <c r="AP53" s="302">
        <f t="shared" si="40"/>
        <v>0</v>
      </c>
      <c r="AQ53" s="302">
        <f t="shared" si="29"/>
        <v>0</v>
      </c>
      <c r="AR53" s="302">
        <f t="shared" si="41"/>
        <v>0</v>
      </c>
      <c r="AS53" s="302">
        <f t="shared" si="42"/>
        <v>0</v>
      </c>
      <c r="AT53" s="302">
        <f t="shared" si="30"/>
        <v>0</v>
      </c>
      <c r="AU53" s="318">
        <f t="shared" si="31"/>
        <v>0</v>
      </c>
      <c r="AV53" s="319"/>
      <c r="AW53" s="302">
        <f t="shared" si="32"/>
        <v>0</v>
      </c>
      <c r="AX53" s="302">
        <f t="shared" si="33"/>
        <v>0</v>
      </c>
      <c r="AY53" s="284">
        <f t="shared" si="13"/>
        <v>0</v>
      </c>
      <c r="AZ53" s="284">
        <f t="shared" si="14"/>
        <v>0</v>
      </c>
      <c r="BA53" s="284">
        <f t="shared" si="34"/>
        <v>0</v>
      </c>
      <c r="BB53" s="289"/>
      <c r="BC53" s="290" t="str" cm="1">
        <f t="array" ref="BC53">_xlfn.IFS(BA53&gt;Y53,"KO : Le montant retenu TTC est supérieur au montant présenté TTC. Merci de revoir la ligne de dépense ou plafonner son montant.",AY53&gt;W53,"Attention : Le montant retenu HT est supérieur au montant HT présenté. Merci de revoir la ligne de dépense, plafonner son montant, ou justifier la reventillation HT / TVA.",AZ53&gt;X53,"Attention : Le montant TVA retenu est supérieur au montant TVA présenté. Merci de revoir la ligne de dépense, plafonner son montant, ou justifier la reventillation HT / TVA.",Y53=0,"",BA53=Y53,"OK",BA53&lt;Y53,"Montant instruit inférieur au montant présenté.")</f>
        <v/>
      </c>
      <c r="BD53" s="291">
        <f t="shared" si="43"/>
        <v>0</v>
      </c>
      <c r="BE53" s="291">
        <f t="shared" si="44"/>
        <v>0</v>
      </c>
      <c r="BF53" s="291">
        <f t="shared" si="45"/>
        <v>0</v>
      </c>
    </row>
    <row r="54" spans="1:58">
      <c r="A54" s="68">
        <v>50</v>
      </c>
      <c r="B54" s="257"/>
      <c r="C54" s="258"/>
      <c r="D54" s="257"/>
      <c r="E54" s="257"/>
      <c r="F54" s="280"/>
      <c r="G54" s="281"/>
      <c r="H54" s="259"/>
      <c r="I54" s="211"/>
      <c r="J54" s="257"/>
      <c r="K54" s="257"/>
      <c r="L54" s="257"/>
      <c r="M54" s="260"/>
      <c r="N54" s="261"/>
      <c r="O54" s="147">
        <f t="shared" si="0"/>
        <v>0</v>
      </c>
      <c r="P54" s="261"/>
      <c r="Q54" s="261"/>
      <c r="R54" s="147">
        <f t="shared" si="1"/>
        <v>0</v>
      </c>
      <c r="S54" s="261"/>
      <c r="T54" s="261"/>
      <c r="U54" s="220">
        <f t="shared" si="2"/>
        <v>0</v>
      </c>
      <c r="V54" s="262"/>
      <c r="W54" s="291">
        <f t="shared" si="18"/>
        <v>0</v>
      </c>
      <c r="X54" s="291" cm="1">
        <f t="array" ref="X54">IFERROR(_xlfn.IFS(V54="Devis 1",N54,V54="Devis 1 majoré",N54*1.15,V54="Devis 2",Q54,V54="Devis 3",T54),0)</f>
        <v>0</v>
      </c>
      <c r="Y54" s="291">
        <f t="shared" si="3"/>
        <v>0</v>
      </c>
      <c r="Z54" s="263"/>
      <c r="AA54" s="317">
        <f t="shared" si="35"/>
        <v>0</v>
      </c>
      <c r="AB54" s="316">
        <f t="shared" si="36"/>
        <v>0</v>
      </c>
      <c r="AC54" s="317">
        <f t="shared" si="37"/>
        <v>0</v>
      </c>
      <c r="AD54" s="317">
        <f t="shared" si="38"/>
        <v>0</v>
      </c>
      <c r="AE54" s="300">
        <f t="shared" si="19"/>
        <v>0</v>
      </c>
      <c r="AF54" s="317">
        <f t="shared" si="46"/>
        <v>0</v>
      </c>
      <c r="AG54" s="317">
        <f t="shared" si="47"/>
        <v>0</v>
      </c>
      <c r="AH54" s="301">
        <f t="shared" si="48"/>
        <v>0</v>
      </c>
      <c r="AI54" s="300">
        <f t="shared" si="49"/>
        <v>0</v>
      </c>
      <c r="AJ54" s="300">
        <f t="shared" si="50"/>
        <v>0</v>
      </c>
      <c r="AK54" s="300">
        <f t="shared" si="51"/>
        <v>0</v>
      </c>
      <c r="AL54" s="302">
        <f t="shared" si="52"/>
        <v>0</v>
      </c>
      <c r="AM54" s="302">
        <f t="shared" si="53"/>
        <v>0</v>
      </c>
      <c r="AN54" s="302">
        <f t="shared" si="28"/>
        <v>0</v>
      </c>
      <c r="AO54" s="302">
        <f t="shared" si="39"/>
        <v>0</v>
      </c>
      <c r="AP54" s="302">
        <f t="shared" si="40"/>
        <v>0</v>
      </c>
      <c r="AQ54" s="302">
        <f t="shared" si="29"/>
        <v>0</v>
      </c>
      <c r="AR54" s="302">
        <f t="shared" si="41"/>
        <v>0</v>
      </c>
      <c r="AS54" s="302">
        <f t="shared" si="42"/>
        <v>0</v>
      </c>
      <c r="AT54" s="302">
        <f t="shared" si="30"/>
        <v>0</v>
      </c>
      <c r="AU54" s="318">
        <f t="shared" si="31"/>
        <v>0</v>
      </c>
      <c r="AV54" s="319"/>
      <c r="AW54" s="302">
        <f t="shared" si="32"/>
        <v>0</v>
      </c>
      <c r="AX54" s="302">
        <f t="shared" si="33"/>
        <v>0</v>
      </c>
      <c r="AY54" s="284">
        <f t="shared" si="13"/>
        <v>0</v>
      </c>
      <c r="AZ54" s="284">
        <f t="shared" si="14"/>
        <v>0</v>
      </c>
      <c r="BA54" s="284">
        <f t="shared" si="34"/>
        <v>0</v>
      </c>
      <c r="BB54" s="289"/>
      <c r="BC54" s="290" t="str" cm="1">
        <f t="array" ref="BC54">_xlfn.IFS(BA54&gt;Y54,"KO : Le montant retenu TTC est supérieur au montant présenté TTC. Merci de revoir la ligne de dépense ou plafonner son montant.",AY54&gt;W54,"Attention : Le montant retenu HT est supérieur au montant HT présenté. Merci de revoir la ligne de dépense, plafonner son montant, ou justifier la reventillation HT / TVA.",AZ54&gt;X54,"Attention : Le montant TVA retenu est supérieur au montant TVA présenté. Merci de revoir la ligne de dépense, plafonner son montant, ou justifier la reventillation HT / TVA.",Y54=0,"",BA54=Y54,"OK",BA54&lt;Y54,"Montant instruit inférieur au montant présenté.")</f>
        <v/>
      </c>
      <c r="BD54" s="291">
        <f t="shared" si="43"/>
        <v>0</v>
      </c>
      <c r="BE54" s="291">
        <f t="shared" si="44"/>
        <v>0</v>
      </c>
      <c r="BF54" s="291">
        <f t="shared" si="45"/>
        <v>0</v>
      </c>
    </row>
    <row r="55" spans="1:58">
      <c r="A55" s="68">
        <v>51</v>
      </c>
      <c r="B55" s="257"/>
      <c r="C55" s="258"/>
      <c r="D55" s="257"/>
      <c r="E55" s="257"/>
      <c r="F55" s="280"/>
      <c r="G55" s="281"/>
      <c r="H55" s="259"/>
      <c r="I55" s="211"/>
      <c r="J55" s="257"/>
      <c r="K55" s="257"/>
      <c r="L55" s="257"/>
      <c r="M55" s="260"/>
      <c r="N55" s="261"/>
      <c r="O55" s="147">
        <f t="shared" si="0"/>
        <v>0</v>
      </c>
      <c r="P55" s="261"/>
      <c r="Q55" s="261"/>
      <c r="R55" s="147">
        <f t="shared" si="1"/>
        <v>0</v>
      </c>
      <c r="S55" s="261"/>
      <c r="T55" s="261"/>
      <c r="U55" s="220">
        <f t="shared" si="2"/>
        <v>0</v>
      </c>
      <c r="V55" s="262"/>
      <c r="W55" s="291">
        <f t="shared" si="18"/>
        <v>0</v>
      </c>
      <c r="X55" s="291" cm="1">
        <f t="array" ref="X55">IFERROR(_xlfn.IFS(V55="Devis 1",N55,V55="Devis 1 majoré",N55*1.15,V55="Devis 2",Q55,V55="Devis 3",T55),0)</f>
        <v>0</v>
      </c>
      <c r="Y55" s="291">
        <f t="shared" si="3"/>
        <v>0</v>
      </c>
      <c r="Z55" s="263"/>
      <c r="AA55" s="317">
        <f t="shared" si="35"/>
        <v>0</v>
      </c>
      <c r="AB55" s="316">
        <f t="shared" si="36"/>
        <v>0</v>
      </c>
      <c r="AC55" s="317">
        <f t="shared" si="37"/>
        <v>0</v>
      </c>
      <c r="AD55" s="317">
        <f t="shared" si="38"/>
        <v>0</v>
      </c>
      <c r="AE55" s="300">
        <f t="shared" si="19"/>
        <v>0</v>
      </c>
      <c r="AF55" s="317">
        <f t="shared" si="46"/>
        <v>0</v>
      </c>
      <c r="AG55" s="317">
        <f t="shared" si="47"/>
        <v>0</v>
      </c>
      <c r="AH55" s="301">
        <f t="shared" si="48"/>
        <v>0</v>
      </c>
      <c r="AI55" s="300">
        <f t="shared" si="49"/>
        <v>0</v>
      </c>
      <c r="AJ55" s="300">
        <f t="shared" si="50"/>
        <v>0</v>
      </c>
      <c r="AK55" s="300">
        <f t="shared" si="51"/>
        <v>0</v>
      </c>
      <c r="AL55" s="302">
        <f t="shared" si="52"/>
        <v>0</v>
      </c>
      <c r="AM55" s="302">
        <f t="shared" si="53"/>
        <v>0</v>
      </c>
      <c r="AN55" s="302">
        <f t="shared" si="28"/>
        <v>0</v>
      </c>
      <c r="AO55" s="302">
        <f t="shared" si="39"/>
        <v>0</v>
      </c>
      <c r="AP55" s="302">
        <f t="shared" si="40"/>
        <v>0</v>
      </c>
      <c r="AQ55" s="302">
        <f t="shared" si="29"/>
        <v>0</v>
      </c>
      <c r="AR55" s="302">
        <f t="shared" si="41"/>
        <v>0</v>
      </c>
      <c r="AS55" s="302">
        <f t="shared" si="42"/>
        <v>0</v>
      </c>
      <c r="AT55" s="302">
        <f t="shared" si="30"/>
        <v>0</v>
      </c>
      <c r="AU55" s="318">
        <f t="shared" si="31"/>
        <v>0</v>
      </c>
      <c r="AV55" s="319"/>
      <c r="AW55" s="302">
        <f t="shared" si="32"/>
        <v>0</v>
      </c>
      <c r="AX55" s="302">
        <f t="shared" si="33"/>
        <v>0</v>
      </c>
      <c r="AY55" s="284">
        <f t="shared" si="13"/>
        <v>0</v>
      </c>
      <c r="AZ55" s="284">
        <f t="shared" si="14"/>
        <v>0</v>
      </c>
      <c r="BA55" s="284">
        <f t="shared" si="34"/>
        <v>0</v>
      </c>
      <c r="BB55" s="289"/>
      <c r="BC55" s="290" t="str" cm="1">
        <f t="array" ref="BC55">_xlfn.IFS(BA55&gt;Y55,"KO : Le montant retenu TTC est supérieur au montant présenté TTC. Merci de revoir la ligne de dépense ou plafonner son montant.",AY55&gt;W55,"Attention : Le montant retenu HT est supérieur au montant HT présenté. Merci de revoir la ligne de dépense, plafonner son montant, ou justifier la reventillation HT / TVA.",AZ55&gt;X55,"Attention : Le montant TVA retenu est supérieur au montant TVA présenté. Merci de revoir la ligne de dépense, plafonner son montant, ou justifier la reventillation HT / TVA.",Y55=0,"",BA55=Y55,"OK",BA55&lt;Y55,"Montant instruit inférieur au montant présenté.")</f>
        <v/>
      </c>
      <c r="BD55" s="291">
        <f t="shared" si="43"/>
        <v>0</v>
      </c>
      <c r="BE55" s="291">
        <f t="shared" si="44"/>
        <v>0</v>
      </c>
      <c r="BF55" s="291">
        <f t="shared" si="45"/>
        <v>0</v>
      </c>
    </row>
    <row r="56" spans="1:58">
      <c r="A56" s="68">
        <v>52</v>
      </c>
      <c r="B56" s="257"/>
      <c r="C56" s="258"/>
      <c r="D56" s="257"/>
      <c r="E56" s="257"/>
      <c r="F56" s="280"/>
      <c r="G56" s="281"/>
      <c r="H56" s="259"/>
      <c r="I56" s="211"/>
      <c r="J56" s="257"/>
      <c r="K56" s="257"/>
      <c r="L56" s="257"/>
      <c r="M56" s="260"/>
      <c r="N56" s="261"/>
      <c r="O56" s="147">
        <f t="shared" si="0"/>
        <v>0</v>
      </c>
      <c r="P56" s="261"/>
      <c r="Q56" s="261"/>
      <c r="R56" s="147">
        <f t="shared" si="1"/>
        <v>0</v>
      </c>
      <c r="S56" s="261"/>
      <c r="T56" s="261"/>
      <c r="U56" s="220">
        <f t="shared" si="2"/>
        <v>0</v>
      </c>
      <c r="V56" s="262"/>
      <c r="W56" s="291">
        <f t="shared" si="18"/>
        <v>0</v>
      </c>
      <c r="X56" s="291" cm="1">
        <f t="array" ref="X56">IFERROR(_xlfn.IFS(V56="Devis 1",N56,V56="Devis 1 majoré",N56*1.15,V56="Devis 2",Q56,V56="Devis 3",T56),0)</f>
        <v>0</v>
      </c>
      <c r="Y56" s="291">
        <f t="shared" si="3"/>
        <v>0</v>
      </c>
      <c r="Z56" s="263"/>
      <c r="AA56" s="317">
        <f t="shared" si="35"/>
        <v>0</v>
      </c>
      <c r="AB56" s="316">
        <f t="shared" si="36"/>
        <v>0</v>
      </c>
      <c r="AC56" s="317">
        <f t="shared" si="37"/>
        <v>0</v>
      </c>
      <c r="AD56" s="317">
        <f t="shared" si="38"/>
        <v>0</v>
      </c>
      <c r="AE56" s="300">
        <f t="shared" si="19"/>
        <v>0</v>
      </c>
      <c r="AF56" s="317">
        <f t="shared" si="46"/>
        <v>0</v>
      </c>
      <c r="AG56" s="317">
        <f t="shared" si="47"/>
        <v>0</v>
      </c>
      <c r="AH56" s="301">
        <f t="shared" si="48"/>
        <v>0</v>
      </c>
      <c r="AI56" s="300">
        <f t="shared" si="49"/>
        <v>0</v>
      </c>
      <c r="AJ56" s="300">
        <f t="shared" si="50"/>
        <v>0</v>
      </c>
      <c r="AK56" s="300">
        <f t="shared" si="51"/>
        <v>0</v>
      </c>
      <c r="AL56" s="302">
        <f t="shared" si="52"/>
        <v>0</v>
      </c>
      <c r="AM56" s="302">
        <f t="shared" si="53"/>
        <v>0</v>
      </c>
      <c r="AN56" s="302">
        <f t="shared" si="28"/>
        <v>0</v>
      </c>
      <c r="AO56" s="302">
        <f t="shared" si="39"/>
        <v>0</v>
      </c>
      <c r="AP56" s="302">
        <f t="shared" si="40"/>
        <v>0</v>
      </c>
      <c r="AQ56" s="302">
        <f t="shared" si="29"/>
        <v>0</v>
      </c>
      <c r="AR56" s="302">
        <f t="shared" si="41"/>
        <v>0</v>
      </c>
      <c r="AS56" s="302">
        <f t="shared" si="42"/>
        <v>0</v>
      </c>
      <c r="AT56" s="302">
        <f t="shared" si="30"/>
        <v>0</v>
      </c>
      <c r="AU56" s="318">
        <f t="shared" si="31"/>
        <v>0</v>
      </c>
      <c r="AV56" s="319"/>
      <c r="AW56" s="302">
        <f t="shared" si="32"/>
        <v>0</v>
      </c>
      <c r="AX56" s="302">
        <f t="shared" si="33"/>
        <v>0</v>
      </c>
      <c r="AY56" s="284">
        <f t="shared" si="13"/>
        <v>0</v>
      </c>
      <c r="AZ56" s="284">
        <f t="shared" si="14"/>
        <v>0</v>
      </c>
      <c r="BA56" s="284">
        <f t="shared" si="34"/>
        <v>0</v>
      </c>
      <c r="BB56" s="289"/>
      <c r="BC56" s="290" t="str" cm="1">
        <f t="array" ref="BC56">_xlfn.IFS(BA56&gt;Y56,"KO : Le montant retenu TTC est supérieur au montant présenté TTC. Merci de revoir la ligne de dépense ou plafonner son montant.",AY56&gt;W56,"Attention : Le montant retenu HT est supérieur au montant HT présenté. Merci de revoir la ligne de dépense, plafonner son montant, ou justifier la reventillation HT / TVA.",AZ56&gt;X56,"Attention : Le montant TVA retenu est supérieur au montant TVA présenté. Merci de revoir la ligne de dépense, plafonner son montant, ou justifier la reventillation HT / TVA.",Y56=0,"",BA56=Y56,"OK",BA56&lt;Y56,"Montant instruit inférieur au montant présenté.")</f>
        <v/>
      </c>
      <c r="BD56" s="291">
        <f t="shared" si="43"/>
        <v>0</v>
      </c>
      <c r="BE56" s="291">
        <f t="shared" si="44"/>
        <v>0</v>
      </c>
      <c r="BF56" s="291">
        <f t="shared" si="45"/>
        <v>0</v>
      </c>
    </row>
    <row r="57" spans="1:58">
      <c r="A57" s="68">
        <v>53</v>
      </c>
      <c r="B57" s="257"/>
      <c r="C57" s="258"/>
      <c r="D57" s="257"/>
      <c r="E57" s="257"/>
      <c r="F57" s="280"/>
      <c r="G57" s="281"/>
      <c r="H57" s="259"/>
      <c r="I57" s="211"/>
      <c r="J57" s="257"/>
      <c r="K57" s="257"/>
      <c r="L57" s="257"/>
      <c r="M57" s="260"/>
      <c r="N57" s="261"/>
      <c r="O57" s="147">
        <f t="shared" si="0"/>
        <v>0</v>
      </c>
      <c r="P57" s="261"/>
      <c r="Q57" s="261"/>
      <c r="R57" s="147">
        <f t="shared" si="1"/>
        <v>0</v>
      </c>
      <c r="S57" s="261"/>
      <c r="T57" s="261"/>
      <c r="U57" s="220">
        <f t="shared" si="2"/>
        <v>0</v>
      </c>
      <c r="V57" s="262"/>
      <c r="W57" s="291">
        <f t="shared" si="18"/>
        <v>0</v>
      </c>
      <c r="X57" s="291" cm="1">
        <f t="array" ref="X57">IFERROR(_xlfn.IFS(V57="Devis 1",N57,V57="Devis 1 majoré",N57*1.15,V57="Devis 2",Q57,V57="Devis 3",T57),0)</f>
        <v>0</v>
      </c>
      <c r="Y57" s="291">
        <f t="shared" si="3"/>
        <v>0</v>
      </c>
      <c r="Z57" s="263"/>
      <c r="AA57" s="317">
        <f t="shared" si="35"/>
        <v>0</v>
      </c>
      <c r="AB57" s="316">
        <f t="shared" si="36"/>
        <v>0</v>
      </c>
      <c r="AC57" s="317">
        <f t="shared" si="37"/>
        <v>0</v>
      </c>
      <c r="AD57" s="317">
        <f t="shared" si="38"/>
        <v>0</v>
      </c>
      <c r="AE57" s="300">
        <f t="shared" si="19"/>
        <v>0</v>
      </c>
      <c r="AF57" s="317">
        <f t="shared" si="46"/>
        <v>0</v>
      </c>
      <c r="AG57" s="317">
        <f t="shared" si="47"/>
        <v>0</v>
      </c>
      <c r="AH57" s="301">
        <f t="shared" si="48"/>
        <v>0</v>
      </c>
      <c r="AI57" s="300">
        <f t="shared" si="49"/>
        <v>0</v>
      </c>
      <c r="AJ57" s="300">
        <f t="shared" si="50"/>
        <v>0</v>
      </c>
      <c r="AK57" s="300">
        <f t="shared" si="51"/>
        <v>0</v>
      </c>
      <c r="AL57" s="302">
        <f t="shared" si="52"/>
        <v>0</v>
      </c>
      <c r="AM57" s="302">
        <f t="shared" si="53"/>
        <v>0</v>
      </c>
      <c r="AN57" s="302">
        <f t="shared" si="28"/>
        <v>0</v>
      </c>
      <c r="AO57" s="302">
        <f t="shared" si="39"/>
        <v>0</v>
      </c>
      <c r="AP57" s="302">
        <f t="shared" si="40"/>
        <v>0</v>
      </c>
      <c r="AQ57" s="302">
        <f t="shared" si="29"/>
        <v>0</v>
      </c>
      <c r="AR57" s="302">
        <f t="shared" si="41"/>
        <v>0</v>
      </c>
      <c r="AS57" s="302">
        <f t="shared" si="42"/>
        <v>0</v>
      </c>
      <c r="AT57" s="302">
        <f t="shared" si="30"/>
        <v>0</v>
      </c>
      <c r="AU57" s="318">
        <f t="shared" si="31"/>
        <v>0</v>
      </c>
      <c r="AV57" s="319"/>
      <c r="AW57" s="302">
        <f t="shared" si="32"/>
        <v>0</v>
      </c>
      <c r="AX57" s="302">
        <f t="shared" si="33"/>
        <v>0</v>
      </c>
      <c r="AY57" s="284">
        <f t="shared" si="13"/>
        <v>0</v>
      </c>
      <c r="AZ57" s="284">
        <f t="shared" si="14"/>
        <v>0</v>
      </c>
      <c r="BA57" s="284">
        <f t="shared" si="34"/>
        <v>0</v>
      </c>
      <c r="BB57" s="289"/>
      <c r="BC57" s="290" t="str" cm="1">
        <f t="array" ref="BC57">_xlfn.IFS(BA57&gt;Y57,"KO : Le montant retenu TTC est supérieur au montant présenté TTC. Merci de revoir la ligne de dépense ou plafonner son montant.",AY57&gt;W57,"Attention : Le montant retenu HT est supérieur au montant HT présenté. Merci de revoir la ligne de dépense, plafonner son montant, ou justifier la reventillation HT / TVA.",AZ57&gt;X57,"Attention : Le montant TVA retenu est supérieur au montant TVA présenté. Merci de revoir la ligne de dépense, plafonner son montant, ou justifier la reventillation HT / TVA.",Y57=0,"",BA57=Y57,"OK",BA57&lt;Y57,"Montant instruit inférieur au montant présenté.")</f>
        <v/>
      </c>
      <c r="BD57" s="291">
        <f t="shared" si="43"/>
        <v>0</v>
      </c>
      <c r="BE57" s="291">
        <f t="shared" si="44"/>
        <v>0</v>
      </c>
      <c r="BF57" s="291">
        <f t="shared" si="45"/>
        <v>0</v>
      </c>
    </row>
    <row r="58" spans="1:58">
      <c r="A58" s="68">
        <v>54</v>
      </c>
      <c r="B58" s="257"/>
      <c r="C58" s="258"/>
      <c r="D58" s="257"/>
      <c r="E58" s="257"/>
      <c r="F58" s="280"/>
      <c r="G58" s="281"/>
      <c r="H58" s="259"/>
      <c r="I58" s="211"/>
      <c r="J58" s="257"/>
      <c r="K58" s="257"/>
      <c r="L58" s="257"/>
      <c r="M58" s="260"/>
      <c r="N58" s="261"/>
      <c r="O58" s="147">
        <f t="shared" si="0"/>
        <v>0</v>
      </c>
      <c r="P58" s="261"/>
      <c r="Q58" s="261"/>
      <c r="R58" s="147">
        <f t="shared" si="1"/>
        <v>0</v>
      </c>
      <c r="S58" s="261"/>
      <c r="T58" s="261"/>
      <c r="U58" s="220">
        <f t="shared" si="2"/>
        <v>0</v>
      </c>
      <c r="V58" s="262"/>
      <c r="W58" s="291">
        <f t="shared" si="18"/>
        <v>0</v>
      </c>
      <c r="X58" s="291" cm="1">
        <f t="array" ref="X58">IFERROR(_xlfn.IFS(V58="Devis 1",N58,V58="Devis 1 majoré",N58*1.15,V58="Devis 2",Q58,V58="Devis 3",T58),0)</f>
        <v>0</v>
      </c>
      <c r="Y58" s="291">
        <f t="shared" si="3"/>
        <v>0</v>
      </c>
      <c r="Z58" s="263"/>
      <c r="AA58" s="317">
        <f t="shared" si="35"/>
        <v>0</v>
      </c>
      <c r="AB58" s="316">
        <f t="shared" si="36"/>
        <v>0</v>
      </c>
      <c r="AC58" s="317">
        <f t="shared" si="37"/>
        <v>0</v>
      </c>
      <c r="AD58" s="317">
        <f t="shared" si="38"/>
        <v>0</v>
      </c>
      <c r="AE58" s="300">
        <f t="shared" si="19"/>
        <v>0</v>
      </c>
      <c r="AF58" s="317">
        <f t="shared" si="46"/>
        <v>0</v>
      </c>
      <c r="AG58" s="317">
        <f t="shared" si="47"/>
        <v>0</v>
      </c>
      <c r="AH58" s="301">
        <f t="shared" si="48"/>
        <v>0</v>
      </c>
      <c r="AI58" s="300">
        <f t="shared" si="49"/>
        <v>0</v>
      </c>
      <c r="AJ58" s="300">
        <f t="shared" si="50"/>
        <v>0</v>
      </c>
      <c r="AK58" s="300">
        <f t="shared" si="51"/>
        <v>0</v>
      </c>
      <c r="AL58" s="302">
        <f t="shared" si="52"/>
        <v>0</v>
      </c>
      <c r="AM58" s="302">
        <f t="shared" si="53"/>
        <v>0</v>
      </c>
      <c r="AN58" s="302">
        <f t="shared" si="28"/>
        <v>0</v>
      </c>
      <c r="AO58" s="302">
        <f t="shared" si="39"/>
        <v>0</v>
      </c>
      <c r="AP58" s="302">
        <f t="shared" si="40"/>
        <v>0</v>
      </c>
      <c r="AQ58" s="302">
        <f t="shared" si="29"/>
        <v>0</v>
      </c>
      <c r="AR58" s="302">
        <f t="shared" si="41"/>
        <v>0</v>
      </c>
      <c r="AS58" s="302">
        <f t="shared" si="42"/>
        <v>0</v>
      </c>
      <c r="AT58" s="302">
        <f t="shared" si="30"/>
        <v>0</v>
      </c>
      <c r="AU58" s="318">
        <f t="shared" si="31"/>
        <v>0</v>
      </c>
      <c r="AV58" s="319"/>
      <c r="AW58" s="302">
        <f t="shared" si="32"/>
        <v>0</v>
      </c>
      <c r="AX58" s="302">
        <f t="shared" si="33"/>
        <v>0</v>
      </c>
      <c r="AY58" s="284">
        <f t="shared" si="13"/>
        <v>0</v>
      </c>
      <c r="AZ58" s="284">
        <f t="shared" si="14"/>
        <v>0</v>
      </c>
      <c r="BA58" s="284">
        <f t="shared" si="34"/>
        <v>0</v>
      </c>
      <c r="BB58" s="289"/>
      <c r="BC58" s="290" t="str" cm="1">
        <f t="array" ref="BC58">_xlfn.IFS(BA58&gt;Y58,"KO : Le montant retenu TTC est supérieur au montant présenté TTC. Merci de revoir la ligne de dépense ou plafonner son montant.",AY58&gt;W58,"Attention : Le montant retenu HT est supérieur au montant HT présenté. Merci de revoir la ligne de dépense, plafonner son montant, ou justifier la reventillation HT / TVA.",AZ58&gt;X58,"Attention : Le montant TVA retenu est supérieur au montant TVA présenté. Merci de revoir la ligne de dépense, plafonner son montant, ou justifier la reventillation HT / TVA.",Y58=0,"",BA58=Y58,"OK",BA58&lt;Y58,"Montant instruit inférieur au montant présenté.")</f>
        <v/>
      </c>
      <c r="BD58" s="291">
        <f t="shared" si="43"/>
        <v>0</v>
      </c>
      <c r="BE58" s="291">
        <f t="shared" si="44"/>
        <v>0</v>
      </c>
      <c r="BF58" s="291">
        <f t="shared" si="45"/>
        <v>0</v>
      </c>
    </row>
    <row r="59" spans="1:58">
      <c r="A59" s="68">
        <v>55</v>
      </c>
      <c r="B59" s="257"/>
      <c r="C59" s="258"/>
      <c r="D59" s="257"/>
      <c r="E59" s="257"/>
      <c r="F59" s="280"/>
      <c r="G59" s="281"/>
      <c r="H59" s="259"/>
      <c r="I59" s="211"/>
      <c r="J59" s="257"/>
      <c r="K59" s="257"/>
      <c r="L59" s="257"/>
      <c r="M59" s="260"/>
      <c r="N59" s="261"/>
      <c r="O59" s="147">
        <f t="shared" si="0"/>
        <v>0</v>
      </c>
      <c r="P59" s="261"/>
      <c r="Q59" s="261"/>
      <c r="R59" s="147">
        <f t="shared" si="1"/>
        <v>0</v>
      </c>
      <c r="S59" s="261"/>
      <c r="T59" s="261"/>
      <c r="U59" s="220">
        <f t="shared" si="2"/>
        <v>0</v>
      </c>
      <c r="V59" s="262"/>
      <c r="W59" s="291">
        <f t="shared" si="18"/>
        <v>0</v>
      </c>
      <c r="X59" s="291" cm="1">
        <f t="array" ref="X59">IFERROR(_xlfn.IFS(V59="Devis 1",N59,V59="Devis 1 majoré",N59*1.15,V59="Devis 2",Q59,V59="Devis 3",T59),0)</f>
        <v>0</v>
      </c>
      <c r="Y59" s="291">
        <f t="shared" si="3"/>
        <v>0</v>
      </c>
      <c r="Z59" s="263"/>
      <c r="AA59" s="317">
        <f t="shared" si="35"/>
        <v>0</v>
      </c>
      <c r="AB59" s="316">
        <f t="shared" si="36"/>
        <v>0</v>
      </c>
      <c r="AC59" s="317">
        <f t="shared" si="37"/>
        <v>0</v>
      </c>
      <c r="AD59" s="317">
        <f t="shared" si="38"/>
        <v>0</v>
      </c>
      <c r="AE59" s="300">
        <f t="shared" si="19"/>
        <v>0</v>
      </c>
      <c r="AF59" s="317">
        <f t="shared" si="46"/>
        <v>0</v>
      </c>
      <c r="AG59" s="317">
        <f t="shared" si="47"/>
        <v>0</v>
      </c>
      <c r="AH59" s="301">
        <f t="shared" si="48"/>
        <v>0</v>
      </c>
      <c r="AI59" s="300">
        <f t="shared" si="49"/>
        <v>0</v>
      </c>
      <c r="AJ59" s="300">
        <f t="shared" si="50"/>
        <v>0</v>
      </c>
      <c r="AK59" s="300">
        <f t="shared" si="51"/>
        <v>0</v>
      </c>
      <c r="AL59" s="302">
        <f t="shared" si="52"/>
        <v>0</v>
      </c>
      <c r="AM59" s="302">
        <f t="shared" si="53"/>
        <v>0</v>
      </c>
      <c r="AN59" s="302">
        <f t="shared" si="28"/>
        <v>0</v>
      </c>
      <c r="AO59" s="302">
        <f t="shared" si="39"/>
        <v>0</v>
      </c>
      <c r="AP59" s="302">
        <f t="shared" si="40"/>
        <v>0</v>
      </c>
      <c r="AQ59" s="302">
        <f t="shared" si="29"/>
        <v>0</v>
      </c>
      <c r="AR59" s="302">
        <f t="shared" si="41"/>
        <v>0</v>
      </c>
      <c r="AS59" s="302">
        <f t="shared" si="42"/>
        <v>0</v>
      </c>
      <c r="AT59" s="302">
        <f t="shared" si="30"/>
        <v>0</v>
      </c>
      <c r="AU59" s="318">
        <f t="shared" si="31"/>
        <v>0</v>
      </c>
      <c r="AV59" s="319"/>
      <c r="AW59" s="302">
        <f t="shared" si="32"/>
        <v>0</v>
      </c>
      <c r="AX59" s="302">
        <f t="shared" si="33"/>
        <v>0</v>
      </c>
      <c r="AY59" s="284">
        <f t="shared" si="13"/>
        <v>0</v>
      </c>
      <c r="AZ59" s="284">
        <f t="shared" si="14"/>
        <v>0</v>
      </c>
      <c r="BA59" s="284">
        <f t="shared" si="34"/>
        <v>0</v>
      </c>
      <c r="BB59" s="289"/>
      <c r="BC59" s="290" t="str" cm="1">
        <f t="array" ref="BC59">_xlfn.IFS(BA59&gt;Y59,"KO : Le montant retenu TTC est supérieur au montant présenté TTC. Merci de revoir la ligne de dépense ou plafonner son montant.",AY59&gt;W59,"Attention : Le montant retenu HT est supérieur au montant HT présenté. Merci de revoir la ligne de dépense, plafonner son montant, ou justifier la reventillation HT / TVA.",AZ59&gt;X59,"Attention : Le montant TVA retenu est supérieur au montant TVA présenté. Merci de revoir la ligne de dépense, plafonner son montant, ou justifier la reventillation HT / TVA.",Y59=0,"",BA59=Y59,"OK",BA59&lt;Y59,"Montant instruit inférieur au montant présenté.")</f>
        <v/>
      </c>
      <c r="BD59" s="291">
        <f t="shared" si="43"/>
        <v>0</v>
      </c>
      <c r="BE59" s="291">
        <f t="shared" si="44"/>
        <v>0</v>
      </c>
      <c r="BF59" s="291">
        <f t="shared" si="45"/>
        <v>0</v>
      </c>
    </row>
    <row r="60" spans="1:58">
      <c r="A60" s="68">
        <v>56</v>
      </c>
      <c r="B60" s="257"/>
      <c r="C60" s="258"/>
      <c r="D60" s="257"/>
      <c r="E60" s="257"/>
      <c r="F60" s="280"/>
      <c r="G60" s="281"/>
      <c r="H60" s="259"/>
      <c r="I60" s="211"/>
      <c r="J60" s="257"/>
      <c r="K60" s="257"/>
      <c r="L60" s="257"/>
      <c r="M60" s="260"/>
      <c r="N60" s="261"/>
      <c r="O60" s="147">
        <f t="shared" si="0"/>
        <v>0</v>
      </c>
      <c r="P60" s="261"/>
      <c r="Q60" s="261"/>
      <c r="R60" s="147">
        <f t="shared" si="1"/>
        <v>0</v>
      </c>
      <c r="S60" s="261"/>
      <c r="T60" s="261"/>
      <c r="U60" s="220">
        <f t="shared" si="2"/>
        <v>0</v>
      </c>
      <c r="V60" s="262"/>
      <c r="W60" s="291">
        <f t="shared" si="18"/>
        <v>0</v>
      </c>
      <c r="X60" s="291" cm="1">
        <f t="array" ref="X60">IFERROR(_xlfn.IFS(V60="Devis 1",N60,V60="Devis 1 majoré",N60*1.15,V60="Devis 2",Q60,V60="Devis 3",T60),0)</f>
        <v>0</v>
      </c>
      <c r="Y60" s="291">
        <f t="shared" si="3"/>
        <v>0</v>
      </c>
      <c r="Z60" s="263"/>
      <c r="AA60" s="317">
        <f t="shared" si="35"/>
        <v>0</v>
      </c>
      <c r="AB60" s="316">
        <f t="shared" si="36"/>
        <v>0</v>
      </c>
      <c r="AC60" s="317">
        <f t="shared" si="37"/>
        <v>0</v>
      </c>
      <c r="AD60" s="317">
        <f t="shared" si="38"/>
        <v>0</v>
      </c>
      <c r="AE60" s="300">
        <f t="shared" si="19"/>
        <v>0</v>
      </c>
      <c r="AF60" s="317">
        <f t="shared" si="46"/>
        <v>0</v>
      </c>
      <c r="AG60" s="317">
        <f t="shared" si="47"/>
        <v>0</v>
      </c>
      <c r="AH60" s="301">
        <f t="shared" si="48"/>
        <v>0</v>
      </c>
      <c r="AI60" s="300">
        <f t="shared" si="49"/>
        <v>0</v>
      </c>
      <c r="AJ60" s="300">
        <f t="shared" si="50"/>
        <v>0</v>
      </c>
      <c r="AK60" s="300">
        <f t="shared" si="51"/>
        <v>0</v>
      </c>
      <c r="AL60" s="302">
        <f t="shared" si="52"/>
        <v>0</v>
      </c>
      <c r="AM60" s="302">
        <f t="shared" si="53"/>
        <v>0</v>
      </c>
      <c r="AN60" s="302">
        <f t="shared" si="28"/>
        <v>0</v>
      </c>
      <c r="AO60" s="302">
        <f t="shared" si="39"/>
        <v>0</v>
      </c>
      <c r="AP60" s="302">
        <f t="shared" si="40"/>
        <v>0</v>
      </c>
      <c r="AQ60" s="302">
        <f t="shared" si="29"/>
        <v>0</v>
      </c>
      <c r="AR60" s="302">
        <f t="shared" si="41"/>
        <v>0</v>
      </c>
      <c r="AS60" s="302">
        <f t="shared" si="42"/>
        <v>0</v>
      </c>
      <c r="AT60" s="302">
        <f t="shared" si="30"/>
        <v>0</v>
      </c>
      <c r="AU60" s="318">
        <f t="shared" si="31"/>
        <v>0</v>
      </c>
      <c r="AV60" s="319"/>
      <c r="AW60" s="302">
        <f t="shared" si="32"/>
        <v>0</v>
      </c>
      <c r="AX60" s="302">
        <f t="shared" si="33"/>
        <v>0</v>
      </c>
      <c r="AY60" s="284">
        <f t="shared" si="13"/>
        <v>0</v>
      </c>
      <c r="AZ60" s="284">
        <f t="shared" si="14"/>
        <v>0</v>
      </c>
      <c r="BA60" s="284">
        <f t="shared" si="34"/>
        <v>0</v>
      </c>
      <c r="BB60" s="289"/>
      <c r="BC60" s="290" t="str" cm="1">
        <f t="array" ref="BC60">_xlfn.IFS(BA60&gt;Y60,"KO : Le montant retenu TTC est supérieur au montant présenté TTC. Merci de revoir la ligne de dépense ou plafonner son montant.",AY60&gt;W60,"Attention : Le montant retenu HT est supérieur au montant HT présenté. Merci de revoir la ligne de dépense, plafonner son montant, ou justifier la reventillation HT / TVA.",AZ60&gt;X60,"Attention : Le montant TVA retenu est supérieur au montant TVA présenté. Merci de revoir la ligne de dépense, plafonner son montant, ou justifier la reventillation HT / TVA.",Y60=0,"",BA60=Y60,"OK",BA60&lt;Y60,"Montant instruit inférieur au montant présenté.")</f>
        <v/>
      </c>
      <c r="BD60" s="291">
        <f t="shared" si="43"/>
        <v>0</v>
      </c>
      <c r="BE60" s="291">
        <f t="shared" si="44"/>
        <v>0</v>
      </c>
      <c r="BF60" s="291">
        <f t="shared" si="45"/>
        <v>0</v>
      </c>
    </row>
    <row r="61" spans="1:58">
      <c r="A61" s="68">
        <v>57</v>
      </c>
      <c r="B61" s="257"/>
      <c r="C61" s="258"/>
      <c r="D61" s="257"/>
      <c r="E61" s="257"/>
      <c r="F61" s="280"/>
      <c r="G61" s="281"/>
      <c r="H61" s="259"/>
      <c r="I61" s="211"/>
      <c r="J61" s="257"/>
      <c r="K61" s="257"/>
      <c r="L61" s="257"/>
      <c r="M61" s="260"/>
      <c r="N61" s="261"/>
      <c r="O61" s="147">
        <f t="shared" si="0"/>
        <v>0</v>
      </c>
      <c r="P61" s="261"/>
      <c r="Q61" s="261"/>
      <c r="R61" s="147">
        <f t="shared" si="1"/>
        <v>0</v>
      </c>
      <c r="S61" s="261"/>
      <c r="T61" s="261"/>
      <c r="U61" s="220">
        <f t="shared" si="2"/>
        <v>0</v>
      </c>
      <c r="V61" s="262"/>
      <c r="W61" s="291">
        <f t="shared" si="18"/>
        <v>0</v>
      </c>
      <c r="X61" s="291" cm="1">
        <f t="array" ref="X61">IFERROR(_xlfn.IFS(V61="Devis 1",N61,V61="Devis 1 majoré",N61*1.15,V61="Devis 2",Q61,V61="Devis 3",T61),0)</f>
        <v>0</v>
      </c>
      <c r="Y61" s="291">
        <f t="shared" si="3"/>
        <v>0</v>
      </c>
      <c r="Z61" s="263"/>
      <c r="AA61" s="317">
        <f t="shared" si="35"/>
        <v>0</v>
      </c>
      <c r="AB61" s="316">
        <f t="shared" si="36"/>
        <v>0</v>
      </c>
      <c r="AC61" s="317">
        <f t="shared" si="37"/>
        <v>0</v>
      </c>
      <c r="AD61" s="317">
        <f t="shared" si="38"/>
        <v>0</v>
      </c>
      <c r="AE61" s="300">
        <f t="shared" si="19"/>
        <v>0</v>
      </c>
      <c r="AF61" s="317">
        <f t="shared" si="46"/>
        <v>0</v>
      </c>
      <c r="AG61" s="317">
        <f t="shared" si="47"/>
        <v>0</v>
      </c>
      <c r="AH61" s="301">
        <f t="shared" si="48"/>
        <v>0</v>
      </c>
      <c r="AI61" s="300">
        <f t="shared" si="49"/>
        <v>0</v>
      </c>
      <c r="AJ61" s="300">
        <f t="shared" si="50"/>
        <v>0</v>
      </c>
      <c r="AK61" s="300">
        <f t="shared" si="51"/>
        <v>0</v>
      </c>
      <c r="AL61" s="302">
        <f t="shared" si="52"/>
        <v>0</v>
      </c>
      <c r="AM61" s="302">
        <f t="shared" si="53"/>
        <v>0</v>
      </c>
      <c r="AN61" s="302">
        <f t="shared" si="28"/>
        <v>0</v>
      </c>
      <c r="AO61" s="302">
        <f t="shared" si="39"/>
        <v>0</v>
      </c>
      <c r="AP61" s="302">
        <f t="shared" si="40"/>
        <v>0</v>
      </c>
      <c r="AQ61" s="302">
        <f t="shared" si="29"/>
        <v>0</v>
      </c>
      <c r="AR61" s="302">
        <f t="shared" si="41"/>
        <v>0</v>
      </c>
      <c r="AS61" s="302">
        <f t="shared" si="42"/>
        <v>0</v>
      </c>
      <c r="AT61" s="302">
        <f t="shared" si="30"/>
        <v>0</v>
      </c>
      <c r="AU61" s="318">
        <f t="shared" si="31"/>
        <v>0</v>
      </c>
      <c r="AV61" s="319"/>
      <c r="AW61" s="302">
        <f t="shared" si="32"/>
        <v>0</v>
      </c>
      <c r="AX61" s="302">
        <f t="shared" si="33"/>
        <v>0</v>
      </c>
      <c r="AY61" s="284">
        <f t="shared" si="13"/>
        <v>0</v>
      </c>
      <c r="AZ61" s="284">
        <f t="shared" si="14"/>
        <v>0</v>
      </c>
      <c r="BA61" s="284">
        <f t="shared" si="34"/>
        <v>0</v>
      </c>
      <c r="BB61" s="289"/>
      <c r="BC61" s="290" t="str" cm="1">
        <f t="array" ref="BC61">_xlfn.IFS(BA61&gt;Y61,"KO : Le montant retenu TTC est supérieur au montant présenté TTC. Merci de revoir la ligne de dépense ou plafonner son montant.",AY61&gt;W61,"Attention : Le montant retenu HT est supérieur au montant HT présenté. Merci de revoir la ligne de dépense, plafonner son montant, ou justifier la reventillation HT / TVA.",AZ61&gt;X61,"Attention : Le montant TVA retenu est supérieur au montant TVA présenté. Merci de revoir la ligne de dépense, plafonner son montant, ou justifier la reventillation HT / TVA.",Y61=0,"",BA61=Y61,"OK",BA61&lt;Y61,"Montant instruit inférieur au montant présenté.")</f>
        <v/>
      </c>
      <c r="BD61" s="291">
        <f t="shared" si="43"/>
        <v>0</v>
      </c>
      <c r="BE61" s="291">
        <f t="shared" si="44"/>
        <v>0</v>
      </c>
      <c r="BF61" s="291">
        <f t="shared" si="45"/>
        <v>0</v>
      </c>
    </row>
    <row r="62" spans="1:58">
      <c r="A62" s="68">
        <v>58</v>
      </c>
      <c r="B62" s="257"/>
      <c r="C62" s="258"/>
      <c r="D62" s="257"/>
      <c r="E62" s="257"/>
      <c r="F62" s="280"/>
      <c r="G62" s="281"/>
      <c r="H62" s="259"/>
      <c r="I62" s="211"/>
      <c r="J62" s="257"/>
      <c r="K62" s="257"/>
      <c r="L62" s="257"/>
      <c r="M62" s="260"/>
      <c r="N62" s="261"/>
      <c r="O62" s="147">
        <f t="shared" si="0"/>
        <v>0</v>
      </c>
      <c r="P62" s="261"/>
      <c r="Q62" s="261"/>
      <c r="R62" s="147">
        <f t="shared" si="1"/>
        <v>0</v>
      </c>
      <c r="S62" s="261"/>
      <c r="T62" s="261"/>
      <c r="U62" s="220">
        <f t="shared" si="2"/>
        <v>0</v>
      </c>
      <c r="V62" s="262"/>
      <c r="W62" s="291">
        <f t="shared" si="18"/>
        <v>0</v>
      </c>
      <c r="X62" s="291" cm="1">
        <f t="array" ref="X62">IFERROR(_xlfn.IFS(V62="Devis 1",N62,V62="Devis 1 majoré",N62*1.15,V62="Devis 2",Q62,V62="Devis 3",T62),0)</f>
        <v>0</v>
      </c>
      <c r="Y62" s="291">
        <f t="shared" si="3"/>
        <v>0</v>
      </c>
      <c r="Z62" s="263"/>
      <c r="AA62" s="317">
        <f t="shared" si="35"/>
        <v>0</v>
      </c>
      <c r="AB62" s="316">
        <f t="shared" si="36"/>
        <v>0</v>
      </c>
      <c r="AC62" s="317">
        <f t="shared" si="37"/>
        <v>0</v>
      </c>
      <c r="AD62" s="317">
        <f t="shared" si="38"/>
        <v>0</v>
      </c>
      <c r="AE62" s="300">
        <f t="shared" si="19"/>
        <v>0</v>
      </c>
      <c r="AF62" s="317">
        <f t="shared" si="46"/>
        <v>0</v>
      </c>
      <c r="AG62" s="317">
        <f t="shared" si="47"/>
        <v>0</v>
      </c>
      <c r="AH62" s="301">
        <f t="shared" si="48"/>
        <v>0</v>
      </c>
      <c r="AI62" s="300">
        <f t="shared" si="49"/>
        <v>0</v>
      </c>
      <c r="AJ62" s="300">
        <f t="shared" si="50"/>
        <v>0</v>
      </c>
      <c r="AK62" s="300">
        <f t="shared" si="51"/>
        <v>0</v>
      </c>
      <c r="AL62" s="302">
        <f t="shared" si="52"/>
        <v>0</v>
      </c>
      <c r="AM62" s="302">
        <f t="shared" si="53"/>
        <v>0</v>
      </c>
      <c r="AN62" s="302">
        <f t="shared" si="28"/>
        <v>0</v>
      </c>
      <c r="AO62" s="302">
        <f t="shared" si="39"/>
        <v>0</v>
      </c>
      <c r="AP62" s="302">
        <f t="shared" si="40"/>
        <v>0</v>
      </c>
      <c r="AQ62" s="302">
        <f t="shared" si="29"/>
        <v>0</v>
      </c>
      <c r="AR62" s="302">
        <f t="shared" si="41"/>
        <v>0</v>
      </c>
      <c r="AS62" s="302">
        <f t="shared" si="42"/>
        <v>0</v>
      </c>
      <c r="AT62" s="302">
        <f t="shared" si="30"/>
        <v>0</v>
      </c>
      <c r="AU62" s="318">
        <f t="shared" si="31"/>
        <v>0</v>
      </c>
      <c r="AV62" s="319"/>
      <c r="AW62" s="302">
        <f t="shared" si="32"/>
        <v>0</v>
      </c>
      <c r="AX62" s="302">
        <f t="shared" si="33"/>
        <v>0</v>
      </c>
      <c r="AY62" s="284">
        <f t="shared" si="13"/>
        <v>0</v>
      </c>
      <c r="AZ62" s="284">
        <f t="shared" si="14"/>
        <v>0</v>
      </c>
      <c r="BA62" s="284">
        <f t="shared" si="34"/>
        <v>0</v>
      </c>
      <c r="BB62" s="289"/>
      <c r="BC62" s="290" t="str" cm="1">
        <f t="array" ref="BC62">_xlfn.IFS(BA62&gt;Y62,"KO : Le montant retenu TTC est supérieur au montant présenté TTC. Merci de revoir la ligne de dépense ou plafonner son montant.",AY62&gt;W62,"Attention : Le montant retenu HT est supérieur au montant HT présenté. Merci de revoir la ligne de dépense, plafonner son montant, ou justifier la reventillation HT / TVA.",AZ62&gt;X62,"Attention : Le montant TVA retenu est supérieur au montant TVA présenté. Merci de revoir la ligne de dépense, plafonner son montant, ou justifier la reventillation HT / TVA.",Y62=0,"",BA62=Y62,"OK",BA62&lt;Y62,"Montant instruit inférieur au montant présenté.")</f>
        <v/>
      </c>
      <c r="BD62" s="291">
        <f t="shared" si="43"/>
        <v>0</v>
      </c>
      <c r="BE62" s="291">
        <f t="shared" si="44"/>
        <v>0</v>
      </c>
      <c r="BF62" s="291">
        <f t="shared" si="45"/>
        <v>0</v>
      </c>
    </row>
    <row r="63" spans="1:58">
      <c r="A63" s="68">
        <v>59</v>
      </c>
      <c r="B63" s="257"/>
      <c r="C63" s="258"/>
      <c r="D63" s="257"/>
      <c r="E63" s="257"/>
      <c r="F63" s="280"/>
      <c r="G63" s="281"/>
      <c r="H63" s="259"/>
      <c r="I63" s="211"/>
      <c r="J63" s="257"/>
      <c r="K63" s="257"/>
      <c r="L63" s="257"/>
      <c r="M63" s="260"/>
      <c r="N63" s="261"/>
      <c r="O63" s="147">
        <f t="shared" si="0"/>
        <v>0</v>
      </c>
      <c r="P63" s="261"/>
      <c r="Q63" s="261"/>
      <c r="R63" s="147">
        <f t="shared" si="1"/>
        <v>0</v>
      </c>
      <c r="S63" s="261"/>
      <c r="T63" s="261"/>
      <c r="U63" s="220">
        <f t="shared" si="2"/>
        <v>0</v>
      </c>
      <c r="V63" s="262"/>
      <c r="W63" s="291">
        <f t="shared" si="18"/>
        <v>0</v>
      </c>
      <c r="X63" s="291" cm="1">
        <f t="array" ref="X63">IFERROR(_xlfn.IFS(V63="Devis 1",N63,V63="Devis 1 majoré",N63*1.15,V63="Devis 2",Q63,V63="Devis 3",T63),0)</f>
        <v>0</v>
      </c>
      <c r="Y63" s="291">
        <f t="shared" si="3"/>
        <v>0</v>
      </c>
      <c r="Z63" s="263"/>
      <c r="AA63" s="317">
        <f t="shared" si="35"/>
        <v>0</v>
      </c>
      <c r="AB63" s="316">
        <f t="shared" si="36"/>
        <v>0</v>
      </c>
      <c r="AC63" s="317">
        <f t="shared" si="37"/>
        <v>0</v>
      </c>
      <c r="AD63" s="317">
        <f t="shared" si="38"/>
        <v>0</v>
      </c>
      <c r="AE63" s="300">
        <f t="shared" si="19"/>
        <v>0</v>
      </c>
      <c r="AF63" s="317">
        <f t="shared" si="46"/>
        <v>0</v>
      </c>
      <c r="AG63" s="317">
        <f t="shared" si="47"/>
        <v>0</v>
      </c>
      <c r="AH63" s="301">
        <f t="shared" si="48"/>
        <v>0</v>
      </c>
      <c r="AI63" s="300">
        <f t="shared" si="49"/>
        <v>0</v>
      </c>
      <c r="AJ63" s="300">
        <f t="shared" si="50"/>
        <v>0</v>
      </c>
      <c r="AK63" s="300">
        <f t="shared" si="51"/>
        <v>0</v>
      </c>
      <c r="AL63" s="302">
        <f t="shared" si="52"/>
        <v>0</v>
      </c>
      <c r="AM63" s="302">
        <f t="shared" si="53"/>
        <v>0</v>
      </c>
      <c r="AN63" s="302">
        <f t="shared" si="28"/>
        <v>0</v>
      </c>
      <c r="AO63" s="302">
        <f t="shared" si="39"/>
        <v>0</v>
      </c>
      <c r="AP63" s="302">
        <f t="shared" si="40"/>
        <v>0</v>
      </c>
      <c r="AQ63" s="302">
        <f t="shared" si="29"/>
        <v>0</v>
      </c>
      <c r="AR63" s="302">
        <f t="shared" si="41"/>
        <v>0</v>
      </c>
      <c r="AS63" s="302">
        <f t="shared" si="42"/>
        <v>0</v>
      </c>
      <c r="AT63" s="302">
        <f t="shared" si="30"/>
        <v>0</v>
      </c>
      <c r="AU63" s="318">
        <f t="shared" si="31"/>
        <v>0</v>
      </c>
      <c r="AV63" s="319"/>
      <c r="AW63" s="302">
        <f t="shared" si="32"/>
        <v>0</v>
      </c>
      <c r="AX63" s="302">
        <f t="shared" si="33"/>
        <v>0</v>
      </c>
      <c r="AY63" s="284">
        <f t="shared" si="13"/>
        <v>0</v>
      </c>
      <c r="AZ63" s="284">
        <f t="shared" si="14"/>
        <v>0</v>
      </c>
      <c r="BA63" s="284">
        <f t="shared" si="34"/>
        <v>0</v>
      </c>
      <c r="BB63" s="289"/>
      <c r="BC63" s="290" t="str" cm="1">
        <f t="array" ref="BC63">_xlfn.IFS(BA63&gt;Y63,"KO : Le montant retenu TTC est supérieur au montant présenté TTC. Merci de revoir la ligne de dépense ou plafonner son montant.",AY63&gt;W63,"Attention : Le montant retenu HT est supérieur au montant HT présenté. Merci de revoir la ligne de dépense, plafonner son montant, ou justifier la reventillation HT / TVA.",AZ63&gt;X63,"Attention : Le montant TVA retenu est supérieur au montant TVA présenté. Merci de revoir la ligne de dépense, plafonner son montant, ou justifier la reventillation HT / TVA.",Y63=0,"",BA63=Y63,"OK",BA63&lt;Y63,"Montant instruit inférieur au montant présenté.")</f>
        <v/>
      </c>
      <c r="BD63" s="291">
        <f t="shared" si="43"/>
        <v>0</v>
      </c>
      <c r="BE63" s="291">
        <f t="shared" si="44"/>
        <v>0</v>
      </c>
      <c r="BF63" s="291">
        <f t="shared" si="45"/>
        <v>0</v>
      </c>
    </row>
    <row r="64" spans="1:58">
      <c r="A64" s="68">
        <v>60</v>
      </c>
      <c r="B64" s="257"/>
      <c r="C64" s="258"/>
      <c r="D64" s="257"/>
      <c r="E64" s="257"/>
      <c r="F64" s="280"/>
      <c r="G64" s="281"/>
      <c r="H64" s="259"/>
      <c r="I64" s="211"/>
      <c r="J64" s="257"/>
      <c r="K64" s="257"/>
      <c r="L64" s="257"/>
      <c r="M64" s="260"/>
      <c r="N64" s="261"/>
      <c r="O64" s="147">
        <f t="shared" si="0"/>
        <v>0</v>
      </c>
      <c r="P64" s="261"/>
      <c r="Q64" s="261"/>
      <c r="R64" s="147">
        <f t="shared" si="1"/>
        <v>0</v>
      </c>
      <c r="S64" s="261"/>
      <c r="T64" s="261"/>
      <c r="U64" s="220">
        <f t="shared" si="2"/>
        <v>0</v>
      </c>
      <c r="V64" s="262"/>
      <c r="W64" s="291">
        <f t="shared" si="18"/>
        <v>0</v>
      </c>
      <c r="X64" s="291" cm="1">
        <f t="array" ref="X64">IFERROR(_xlfn.IFS(V64="Devis 1",N64,V64="Devis 1 majoré",N64*1.15,V64="Devis 2",Q64,V64="Devis 3",T64),0)</f>
        <v>0</v>
      </c>
      <c r="Y64" s="291">
        <f t="shared" si="3"/>
        <v>0</v>
      </c>
      <c r="Z64" s="263"/>
      <c r="AA64" s="317">
        <f t="shared" si="35"/>
        <v>0</v>
      </c>
      <c r="AB64" s="316">
        <f t="shared" si="36"/>
        <v>0</v>
      </c>
      <c r="AC64" s="317">
        <f t="shared" si="37"/>
        <v>0</v>
      </c>
      <c r="AD64" s="317">
        <f t="shared" si="38"/>
        <v>0</v>
      </c>
      <c r="AE64" s="300">
        <f t="shared" si="19"/>
        <v>0</v>
      </c>
      <c r="AF64" s="317">
        <f t="shared" si="46"/>
        <v>0</v>
      </c>
      <c r="AG64" s="317">
        <f t="shared" si="47"/>
        <v>0</v>
      </c>
      <c r="AH64" s="301">
        <f t="shared" si="48"/>
        <v>0</v>
      </c>
      <c r="AI64" s="300">
        <f t="shared" si="49"/>
        <v>0</v>
      </c>
      <c r="AJ64" s="300">
        <f t="shared" si="50"/>
        <v>0</v>
      </c>
      <c r="AK64" s="300">
        <f t="shared" si="51"/>
        <v>0</v>
      </c>
      <c r="AL64" s="302">
        <f t="shared" si="52"/>
        <v>0</v>
      </c>
      <c r="AM64" s="302">
        <f t="shared" si="53"/>
        <v>0</v>
      </c>
      <c r="AN64" s="302">
        <f t="shared" si="28"/>
        <v>0</v>
      </c>
      <c r="AO64" s="302">
        <f t="shared" si="39"/>
        <v>0</v>
      </c>
      <c r="AP64" s="302">
        <f t="shared" si="40"/>
        <v>0</v>
      </c>
      <c r="AQ64" s="302">
        <f t="shared" si="29"/>
        <v>0</v>
      </c>
      <c r="AR64" s="302">
        <f t="shared" si="41"/>
        <v>0</v>
      </c>
      <c r="AS64" s="302">
        <f t="shared" si="42"/>
        <v>0</v>
      </c>
      <c r="AT64" s="302">
        <f t="shared" si="30"/>
        <v>0</v>
      </c>
      <c r="AU64" s="318">
        <f t="shared" si="31"/>
        <v>0</v>
      </c>
      <c r="AV64" s="319"/>
      <c r="AW64" s="302">
        <f t="shared" si="32"/>
        <v>0</v>
      </c>
      <c r="AX64" s="302">
        <f t="shared" si="33"/>
        <v>0</v>
      </c>
      <c r="AY64" s="284">
        <f t="shared" si="13"/>
        <v>0</v>
      </c>
      <c r="AZ64" s="284">
        <f t="shared" si="14"/>
        <v>0</v>
      </c>
      <c r="BA64" s="284">
        <f t="shared" si="34"/>
        <v>0</v>
      </c>
      <c r="BB64" s="289"/>
      <c r="BC64" s="290" t="str" cm="1">
        <f t="array" ref="BC64">_xlfn.IFS(BA64&gt;Y64,"KO : Le montant retenu TTC est supérieur au montant présenté TTC. Merci de revoir la ligne de dépense ou plafonner son montant.",AY64&gt;W64,"Attention : Le montant retenu HT est supérieur au montant HT présenté. Merci de revoir la ligne de dépense, plafonner son montant, ou justifier la reventillation HT / TVA.",AZ64&gt;X64,"Attention : Le montant TVA retenu est supérieur au montant TVA présenté. Merci de revoir la ligne de dépense, plafonner son montant, ou justifier la reventillation HT / TVA.",Y64=0,"",BA64=Y64,"OK",BA64&lt;Y64,"Montant instruit inférieur au montant présenté.")</f>
        <v/>
      </c>
      <c r="BD64" s="291">
        <f t="shared" si="43"/>
        <v>0</v>
      </c>
      <c r="BE64" s="291">
        <f t="shared" si="44"/>
        <v>0</v>
      </c>
      <c r="BF64" s="291">
        <f t="shared" si="45"/>
        <v>0</v>
      </c>
    </row>
    <row r="65" spans="1:58">
      <c r="A65" s="68">
        <v>61</v>
      </c>
      <c r="B65" s="257"/>
      <c r="C65" s="258"/>
      <c r="D65" s="257"/>
      <c r="E65" s="257"/>
      <c r="F65" s="280"/>
      <c r="G65" s="281"/>
      <c r="H65" s="259"/>
      <c r="I65" s="211"/>
      <c r="J65" s="257"/>
      <c r="K65" s="257"/>
      <c r="L65" s="257"/>
      <c r="M65" s="260"/>
      <c r="N65" s="261"/>
      <c r="O65" s="147">
        <f t="shared" si="0"/>
        <v>0</v>
      </c>
      <c r="P65" s="261"/>
      <c r="Q65" s="261"/>
      <c r="R65" s="147">
        <f t="shared" si="1"/>
        <v>0</v>
      </c>
      <c r="S65" s="261"/>
      <c r="T65" s="261"/>
      <c r="U65" s="220">
        <f t="shared" si="2"/>
        <v>0</v>
      </c>
      <c r="V65" s="262"/>
      <c r="W65" s="291">
        <f t="shared" si="18"/>
        <v>0</v>
      </c>
      <c r="X65" s="291" cm="1">
        <f t="array" ref="X65">IFERROR(_xlfn.IFS(V65="Devis 1",N65,V65="Devis 1 majoré",N65*1.15,V65="Devis 2",Q65,V65="Devis 3",T65),0)</f>
        <v>0</v>
      </c>
      <c r="Y65" s="291">
        <f t="shared" si="3"/>
        <v>0</v>
      </c>
      <c r="Z65" s="263"/>
      <c r="AA65" s="317">
        <f t="shared" si="35"/>
        <v>0</v>
      </c>
      <c r="AB65" s="316">
        <f t="shared" si="36"/>
        <v>0</v>
      </c>
      <c r="AC65" s="317">
        <f t="shared" si="37"/>
        <v>0</v>
      </c>
      <c r="AD65" s="317">
        <f t="shared" si="38"/>
        <v>0</v>
      </c>
      <c r="AE65" s="300">
        <f t="shared" si="19"/>
        <v>0</v>
      </c>
      <c r="AF65" s="317">
        <f t="shared" si="46"/>
        <v>0</v>
      </c>
      <c r="AG65" s="317">
        <f t="shared" si="47"/>
        <v>0</v>
      </c>
      <c r="AH65" s="301">
        <f t="shared" si="48"/>
        <v>0</v>
      </c>
      <c r="AI65" s="300">
        <f t="shared" si="49"/>
        <v>0</v>
      </c>
      <c r="AJ65" s="300">
        <f t="shared" si="50"/>
        <v>0</v>
      </c>
      <c r="AK65" s="300">
        <f t="shared" si="51"/>
        <v>0</v>
      </c>
      <c r="AL65" s="302">
        <f t="shared" si="52"/>
        <v>0</v>
      </c>
      <c r="AM65" s="302">
        <f t="shared" si="53"/>
        <v>0</v>
      </c>
      <c r="AN65" s="302">
        <f t="shared" si="28"/>
        <v>0</v>
      </c>
      <c r="AO65" s="302">
        <f t="shared" si="39"/>
        <v>0</v>
      </c>
      <c r="AP65" s="302">
        <f t="shared" si="40"/>
        <v>0</v>
      </c>
      <c r="AQ65" s="302">
        <f t="shared" si="29"/>
        <v>0</v>
      </c>
      <c r="AR65" s="302">
        <f t="shared" si="41"/>
        <v>0</v>
      </c>
      <c r="AS65" s="302">
        <f t="shared" si="42"/>
        <v>0</v>
      </c>
      <c r="AT65" s="302">
        <f t="shared" si="30"/>
        <v>0</v>
      </c>
      <c r="AU65" s="318">
        <f t="shared" si="31"/>
        <v>0</v>
      </c>
      <c r="AV65" s="319"/>
      <c r="AW65" s="302">
        <f t="shared" si="32"/>
        <v>0</v>
      </c>
      <c r="AX65" s="302">
        <f t="shared" si="33"/>
        <v>0</v>
      </c>
      <c r="AY65" s="284">
        <f t="shared" si="13"/>
        <v>0</v>
      </c>
      <c r="AZ65" s="284">
        <f t="shared" si="14"/>
        <v>0</v>
      </c>
      <c r="BA65" s="284">
        <f t="shared" si="34"/>
        <v>0</v>
      </c>
      <c r="BB65" s="289"/>
      <c r="BC65" s="290" t="str" cm="1">
        <f t="array" ref="BC65">_xlfn.IFS(BA65&gt;Y65,"KO : Le montant retenu TTC est supérieur au montant présenté TTC. Merci de revoir la ligne de dépense ou plafonner son montant.",AY65&gt;W65,"Attention : Le montant retenu HT est supérieur au montant HT présenté. Merci de revoir la ligne de dépense, plafonner son montant, ou justifier la reventillation HT / TVA.",AZ65&gt;X65,"Attention : Le montant TVA retenu est supérieur au montant TVA présenté. Merci de revoir la ligne de dépense, plafonner son montant, ou justifier la reventillation HT / TVA.",Y65=0,"",BA65=Y65,"OK",BA65&lt;Y65,"Montant instruit inférieur au montant présenté.")</f>
        <v/>
      </c>
      <c r="BD65" s="291">
        <f t="shared" si="43"/>
        <v>0</v>
      </c>
      <c r="BE65" s="291">
        <f t="shared" si="44"/>
        <v>0</v>
      </c>
      <c r="BF65" s="291">
        <f t="shared" si="45"/>
        <v>0</v>
      </c>
    </row>
    <row r="66" spans="1:58">
      <c r="A66" s="68">
        <v>62</v>
      </c>
      <c r="B66" s="257"/>
      <c r="C66" s="258"/>
      <c r="D66" s="257"/>
      <c r="E66" s="257"/>
      <c r="F66" s="280"/>
      <c r="G66" s="281"/>
      <c r="H66" s="259"/>
      <c r="I66" s="211"/>
      <c r="J66" s="257"/>
      <c r="K66" s="257"/>
      <c r="L66" s="257"/>
      <c r="M66" s="260"/>
      <c r="N66" s="261"/>
      <c r="O66" s="147">
        <f t="shared" si="0"/>
        <v>0</v>
      </c>
      <c r="P66" s="261"/>
      <c r="Q66" s="261"/>
      <c r="R66" s="147">
        <f t="shared" si="1"/>
        <v>0</v>
      </c>
      <c r="S66" s="261"/>
      <c r="T66" s="261"/>
      <c r="U66" s="220">
        <f t="shared" si="2"/>
        <v>0</v>
      </c>
      <c r="V66" s="262"/>
      <c r="W66" s="291">
        <f t="shared" si="18"/>
        <v>0</v>
      </c>
      <c r="X66" s="291" cm="1">
        <f t="array" ref="X66">IFERROR(_xlfn.IFS(V66="Devis 1",N66,V66="Devis 1 majoré",N66*1.15,V66="Devis 2",Q66,V66="Devis 3",T66),0)</f>
        <v>0</v>
      </c>
      <c r="Y66" s="291">
        <f t="shared" si="3"/>
        <v>0</v>
      </c>
      <c r="Z66" s="263"/>
      <c r="AA66" s="317">
        <f t="shared" si="35"/>
        <v>0</v>
      </c>
      <c r="AB66" s="316">
        <f t="shared" si="36"/>
        <v>0</v>
      </c>
      <c r="AC66" s="317">
        <f t="shared" si="37"/>
        <v>0</v>
      </c>
      <c r="AD66" s="317">
        <f t="shared" si="38"/>
        <v>0</v>
      </c>
      <c r="AE66" s="300">
        <f t="shared" si="19"/>
        <v>0</v>
      </c>
      <c r="AF66" s="317">
        <f t="shared" si="46"/>
        <v>0</v>
      </c>
      <c r="AG66" s="317">
        <f t="shared" si="47"/>
        <v>0</v>
      </c>
      <c r="AH66" s="301">
        <f t="shared" si="48"/>
        <v>0</v>
      </c>
      <c r="AI66" s="300">
        <f t="shared" si="49"/>
        <v>0</v>
      </c>
      <c r="AJ66" s="300">
        <f t="shared" si="50"/>
        <v>0</v>
      </c>
      <c r="AK66" s="300">
        <f t="shared" si="51"/>
        <v>0</v>
      </c>
      <c r="AL66" s="302">
        <f t="shared" si="52"/>
        <v>0</v>
      </c>
      <c r="AM66" s="302">
        <f t="shared" si="53"/>
        <v>0</v>
      </c>
      <c r="AN66" s="302">
        <f t="shared" si="28"/>
        <v>0</v>
      </c>
      <c r="AO66" s="302">
        <f t="shared" si="39"/>
        <v>0</v>
      </c>
      <c r="AP66" s="302">
        <f t="shared" si="40"/>
        <v>0</v>
      </c>
      <c r="AQ66" s="302">
        <f t="shared" si="29"/>
        <v>0</v>
      </c>
      <c r="AR66" s="302">
        <f t="shared" si="41"/>
        <v>0</v>
      </c>
      <c r="AS66" s="302">
        <f t="shared" si="42"/>
        <v>0</v>
      </c>
      <c r="AT66" s="302">
        <f t="shared" si="30"/>
        <v>0</v>
      </c>
      <c r="AU66" s="318">
        <f t="shared" si="31"/>
        <v>0</v>
      </c>
      <c r="AV66" s="319"/>
      <c r="AW66" s="302">
        <f t="shared" si="32"/>
        <v>0</v>
      </c>
      <c r="AX66" s="302">
        <f t="shared" si="33"/>
        <v>0</v>
      </c>
      <c r="AY66" s="284">
        <f t="shared" si="13"/>
        <v>0</v>
      </c>
      <c r="AZ66" s="284">
        <f t="shared" si="14"/>
        <v>0</v>
      </c>
      <c r="BA66" s="284">
        <f t="shared" si="34"/>
        <v>0</v>
      </c>
      <c r="BB66" s="289"/>
      <c r="BC66" s="290" t="str" cm="1">
        <f t="array" ref="BC66">_xlfn.IFS(BA66&gt;Y66,"KO : Le montant retenu TTC est supérieur au montant présenté TTC. Merci de revoir la ligne de dépense ou plafonner son montant.",AY66&gt;W66,"Attention : Le montant retenu HT est supérieur au montant HT présenté. Merci de revoir la ligne de dépense, plafonner son montant, ou justifier la reventillation HT / TVA.",AZ66&gt;X66,"Attention : Le montant TVA retenu est supérieur au montant TVA présenté. Merci de revoir la ligne de dépense, plafonner son montant, ou justifier la reventillation HT / TVA.",Y66=0,"",BA66=Y66,"OK",BA66&lt;Y66,"Montant instruit inférieur au montant présenté.")</f>
        <v/>
      </c>
      <c r="BD66" s="291">
        <f t="shared" si="43"/>
        <v>0</v>
      </c>
      <c r="BE66" s="291">
        <f t="shared" si="44"/>
        <v>0</v>
      </c>
      <c r="BF66" s="291">
        <f t="shared" si="45"/>
        <v>0</v>
      </c>
    </row>
    <row r="67" spans="1:58">
      <c r="A67" s="68">
        <v>63</v>
      </c>
      <c r="B67" s="257"/>
      <c r="C67" s="258"/>
      <c r="D67" s="257"/>
      <c r="E67" s="257"/>
      <c r="F67" s="280"/>
      <c r="G67" s="281"/>
      <c r="H67" s="259"/>
      <c r="I67" s="211"/>
      <c r="J67" s="257"/>
      <c r="K67" s="257"/>
      <c r="L67" s="257"/>
      <c r="M67" s="260"/>
      <c r="N67" s="261"/>
      <c r="O67" s="147">
        <f t="shared" si="0"/>
        <v>0</v>
      </c>
      <c r="P67" s="261"/>
      <c r="Q67" s="261"/>
      <c r="R67" s="147">
        <f t="shared" si="1"/>
        <v>0</v>
      </c>
      <c r="S67" s="261"/>
      <c r="T67" s="261"/>
      <c r="U67" s="220">
        <f t="shared" si="2"/>
        <v>0</v>
      </c>
      <c r="V67" s="262"/>
      <c r="W67" s="291">
        <f t="shared" si="18"/>
        <v>0</v>
      </c>
      <c r="X67" s="291" cm="1">
        <f t="array" ref="X67">IFERROR(_xlfn.IFS(V67="Devis 1",N67,V67="Devis 1 majoré",N67*1.15,V67="Devis 2",Q67,V67="Devis 3",T67),0)</f>
        <v>0</v>
      </c>
      <c r="Y67" s="291">
        <f t="shared" si="3"/>
        <v>0</v>
      </c>
      <c r="Z67" s="263"/>
      <c r="AA67" s="317">
        <f t="shared" si="35"/>
        <v>0</v>
      </c>
      <c r="AB67" s="316">
        <f t="shared" si="36"/>
        <v>0</v>
      </c>
      <c r="AC67" s="317">
        <f t="shared" si="37"/>
        <v>0</v>
      </c>
      <c r="AD67" s="317">
        <f t="shared" si="38"/>
        <v>0</v>
      </c>
      <c r="AE67" s="300">
        <f t="shared" si="19"/>
        <v>0</v>
      </c>
      <c r="AF67" s="317">
        <f t="shared" si="46"/>
        <v>0</v>
      </c>
      <c r="AG67" s="317">
        <f t="shared" si="47"/>
        <v>0</v>
      </c>
      <c r="AH67" s="301">
        <f t="shared" si="48"/>
        <v>0</v>
      </c>
      <c r="AI67" s="300">
        <f t="shared" si="49"/>
        <v>0</v>
      </c>
      <c r="AJ67" s="300">
        <f t="shared" si="50"/>
        <v>0</v>
      </c>
      <c r="AK67" s="300">
        <f t="shared" si="51"/>
        <v>0</v>
      </c>
      <c r="AL67" s="302">
        <f t="shared" si="52"/>
        <v>0</v>
      </c>
      <c r="AM67" s="302">
        <f t="shared" si="53"/>
        <v>0</v>
      </c>
      <c r="AN67" s="302">
        <f t="shared" si="28"/>
        <v>0</v>
      </c>
      <c r="AO67" s="302">
        <f t="shared" si="39"/>
        <v>0</v>
      </c>
      <c r="AP67" s="302">
        <f t="shared" si="40"/>
        <v>0</v>
      </c>
      <c r="AQ67" s="302">
        <f t="shared" si="29"/>
        <v>0</v>
      </c>
      <c r="AR67" s="302">
        <f t="shared" si="41"/>
        <v>0</v>
      </c>
      <c r="AS67" s="302">
        <f t="shared" si="42"/>
        <v>0</v>
      </c>
      <c r="AT67" s="302">
        <f t="shared" si="30"/>
        <v>0</v>
      </c>
      <c r="AU67" s="318">
        <f t="shared" si="31"/>
        <v>0</v>
      </c>
      <c r="AV67" s="319"/>
      <c r="AW67" s="302">
        <f t="shared" si="32"/>
        <v>0</v>
      </c>
      <c r="AX67" s="302">
        <f t="shared" si="33"/>
        <v>0</v>
      </c>
      <c r="AY67" s="284">
        <f t="shared" si="13"/>
        <v>0</v>
      </c>
      <c r="AZ67" s="284">
        <f t="shared" si="14"/>
        <v>0</v>
      </c>
      <c r="BA67" s="284">
        <f t="shared" si="34"/>
        <v>0</v>
      </c>
      <c r="BB67" s="289"/>
      <c r="BC67" s="290" t="str" cm="1">
        <f t="array" ref="BC67">_xlfn.IFS(BA67&gt;Y67,"KO : Le montant retenu TTC est supérieur au montant présenté TTC. Merci de revoir la ligne de dépense ou plafonner son montant.",AY67&gt;W67,"Attention : Le montant retenu HT est supérieur au montant HT présenté. Merci de revoir la ligne de dépense, plafonner son montant, ou justifier la reventillation HT / TVA.",AZ67&gt;X67,"Attention : Le montant TVA retenu est supérieur au montant TVA présenté. Merci de revoir la ligne de dépense, plafonner son montant, ou justifier la reventillation HT / TVA.",Y67=0,"",BA67=Y67,"OK",BA67&lt;Y67,"Montant instruit inférieur au montant présenté.")</f>
        <v/>
      </c>
      <c r="BD67" s="291">
        <f t="shared" si="43"/>
        <v>0</v>
      </c>
      <c r="BE67" s="291">
        <f t="shared" si="44"/>
        <v>0</v>
      </c>
      <c r="BF67" s="291">
        <f t="shared" si="45"/>
        <v>0</v>
      </c>
    </row>
    <row r="68" spans="1:58">
      <c r="A68" s="68">
        <v>64</v>
      </c>
      <c r="B68" s="257"/>
      <c r="C68" s="258"/>
      <c r="D68" s="257"/>
      <c r="E68" s="257"/>
      <c r="F68" s="280"/>
      <c r="G68" s="281"/>
      <c r="H68" s="259"/>
      <c r="I68" s="211"/>
      <c r="J68" s="257"/>
      <c r="K68" s="257"/>
      <c r="L68" s="257"/>
      <c r="M68" s="260"/>
      <c r="N68" s="261"/>
      <c r="O68" s="147">
        <f t="shared" si="0"/>
        <v>0</v>
      </c>
      <c r="P68" s="261"/>
      <c r="Q68" s="261"/>
      <c r="R68" s="147">
        <f t="shared" si="1"/>
        <v>0</v>
      </c>
      <c r="S68" s="261"/>
      <c r="T68" s="261"/>
      <c r="U68" s="220">
        <f t="shared" si="2"/>
        <v>0</v>
      </c>
      <c r="V68" s="262"/>
      <c r="W68" s="291">
        <f t="shared" si="18"/>
        <v>0</v>
      </c>
      <c r="X68" s="291" cm="1">
        <f t="array" ref="X68">IFERROR(_xlfn.IFS(V68="Devis 1",N68,V68="Devis 1 majoré",N68*1.15,V68="Devis 2",Q68,V68="Devis 3",T68),0)</f>
        <v>0</v>
      </c>
      <c r="Y68" s="291">
        <f t="shared" si="3"/>
        <v>0</v>
      </c>
      <c r="Z68" s="263"/>
      <c r="AA68" s="317">
        <f t="shared" si="35"/>
        <v>0</v>
      </c>
      <c r="AB68" s="316">
        <f t="shared" si="36"/>
        <v>0</v>
      </c>
      <c r="AC68" s="317">
        <f t="shared" si="37"/>
        <v>0</v>
      </c>
      <c r="AD68" s="317">
        <f t="shared" si="38"/>
        <v>0</v>
      </c>
      <c r="AE68" s="300">
        <f t="shared" si="19"/>
        <v>0</v>
      </c>
      <c r="AF68" s="317">
        <f t="shared" si="46"/>
        <v>0</v>
      </c>
      <c r="AG68" s="317">
        <f t="shared" si="47"/>
        <v>0</v>
      </c>
      <c r="AH68" s="301">
        <f t="shared" si="48"/>
        <v>0</v>
      </c>
      <c r="AI68" s="300">
        <f t="shared" si="49"/>
        <v>0</v>
      </c>
      <c r="AJ68" s="300">
        <f t="shared" si="50"/>
        <v>0</v>
      </c>
      <c r="AK68" s="300">
        <f t="shared" si="51"/>
        <v>0</v>
      </c>
      <c r="AL68" s="302">
        <f t="shared" si="52"/>
        <v>0</v>
      </c>
      <c r="AM68" s="302">
        <f t="shared" si="53"/>
        <v>0</v>
      </c>
      <c r="AN68" s="302">
        <f t="shared" si="28"/>
        <v>0</v>
      </c>
      <c r="AO68" s="302">
        <f t="shared" si="39"/>
        <v>0</v>
      </c>
      <c r="AP68" s="302">
        <f t="shared" si="40"/>
        <v>0</v>
      </c>
      <c r="AQ68" s="302">
        <f t="shared" si="29"/>
        <v>0</v>
      </c>
      <c r="AR68" s="302">
        <f t="shared" si="41"/>
        <v>0</v>
      </c>
      <c r="AS68" s="302">
        <f t="shared" si="42"/>
        <v>0</v>
      </c>
      <c r="AT68" s="302">
        <f t="shared" si="30"/>
        <v>0</v>
      </c>
      <c r="AU68" s="318">
        <f t="shared" si="31"/>
        <v>0</v>
      </c>
      <c r="AV68" s="319"/>
      <c r="AW68" s="302">
        <f t="shared" si="32"/>
        <v>0</v>
      </c>
      <c r="AX68" s="302">
        <f t="shared" si="33"/>
        <v>0</v>
      </c>
      <c r="AY68" s="284">
        <f t="shared" si="13"/>
        <v>0</v>
      </c>
      <c r="AZ68" s="284">
        <f t="shared" si="14"/>
        <v>0</v>
      </c>
      <c r="BA68" s="284">
        <f t="shared" si="34"/>
        <v>0</v>
      </c>
      <c r="BB68" s="289"/>
      <c r="BC68" s="290" t="str" cm="1">
        <f t="array" ref="BC68">_xlfn.IFS(BA68&gt;Y68,"KO : Le montant retenu TTC est supérieur au montant présenté TTC. Merci de revoir la ligne de dépense ou plafonner son montant.",AY68&gt;W68,"Attention : Le montant retenu HT est supérieur au montant HT présenté. Merci de revoir la ligne de dépense, plafonner son montant, ou justifier la reventillation HT / TVA.",AZ68&gt;X68,"Attention : Le montant TVA retenu est supérieur au montant TVA présenté. Merci de revoir la ligne de dépense, plafonner son montant, ou justifier la reventillation HT / TVA.",Y68=0,"",BA68=Y68,"OK",BA68&lt;Y68,"Montant instruit inférieur au montant présenté.")</f>
        <v/>
      </c>
      <c r="BD68" s="291">
        <f t="shared" si="43"/>
        <v>0</v>
      </c>
      <c r="BE68" s="291">
        <f t="shared" si="44"/>
        <v>0</v>
      </c>
      <c r="BF68" s="291">
        <f t="shared" si="45"/>
        <v>0</v>
      </c>
    </row>
    <row r="69" spans="1:58">
      <c r="A69" s="68">
        <v>65</v>
      </c>
      <c r="B69" s="257"/>
      <c r="C69" s="258"/>
      <c r="D69" s="257"/>
      <c r="E69" s="257"/>
      <c r="F69" s="280"/>
      <c r="G69" s="281"/>
      <c r="H69" s="259"/>
      <c r="I69" s="211"/>
      <c r="J69" s="257"/>
      <c r="K69" s="257"/>
      <c r="L69" s="257"/>
      <c r="M69" s="260"/>
      <c r="N69" s="261"/>
      <c r="O69" s="147">
        <f t="shared" ref="O69:O104" si="54">M69+N69</f>
        <v>0</v>
      </c>
      <c r="P69" s="261"/>
      <c r="Q69" s="261"/>
      <c r="R69" s="147">
        <f t="shared" ref="R69:R104" si="55">P69+Q69</f>
        <v>0</v>
      </c>
      <c r="S69" s="261"/>
      <c r="T69" s="261"/>
      <c r="U69" s="220">
        <f t="shared" ref="U69:U104" si="56">T69+S69</f>
        <v>0</v>
      </c>
      <c r="V69" s="262"/>
      <c r="W69" s="291">
        <f t="shared" si="18"/>
        <v>0</v>
      </c>
      <c r="X69" s="291" cm="1">
        <f t="array" ref="X69">IFERROR(_xlfn.IFS(V69="Devis 1",N69,V69="Devis 1 majoré",N69*1.15,V69="Devis 2",Q69,V69="Devis 3",T69),0)</f>
        <v>0</v>
      </c>
      <c r="Y69" s="291">
        <f t="shared" ref="Y69:Y104" si="57">W69+X69</f>
        <v>0</v>
      </c>
      <c r="Z69" s="263"/>
      <c r="AA69" s="317">
        <f t="shared" ref="AA69:AA104" si="58">B69</f>
        <v>0</v>
      </c>
      <c r="AB69" s="316">
        <f t="shared" ref="AB69:AB104" si="59">C69</f>
        <v>0</v>
      </c>
      <c r="AC69" s="317">
        <f t="shared" ref="AC69:AC104" si="60">D69</f>
        <v>0</v>
      </c>
      <c r="AD69" s="317">
        <f t="shared" ref="AD69:AD104" si="61">E69</f>
        <v>0</v>
      </c>
      <c r="AE69" s="300">
        <f t="shared" si="19"/>
        <v>0</v>
      </c>
      <c r="AF69" s="317">
        <f t="shared" si="46"/>
        <v>0</v>
      </c>
      <c r="AG69" s="317">
        <f t="shared" si="47"/>
        <v>0</v>
      </c>
      <c r="AH69" s="301">
        <f t="shared" si="48"/>
        <v>0</v>
      </c>
      <c r="AI69" s="300">
        <f t="shared" si="49"/>
        <v>0</v>
      </c>
      <c r="AJ69" s="300">
        <f t="shared" si="50"/>
        <v>0</v>
      </c>
      <c r="AK69" s="300">
        <f t="shared" si="51"/>
        <v>0</v>
      </c>
      <c r="AL69" s="302">
        <f t="shared" si="52"/>
        <v>0</v>
      </c>
      <c r="AM69" s="302">
        <f t="shared" si="53"/>
        <v>0</v>
      </c>
      <c r="AN69" s="302">
        <f t="shared" si="28"/>
        <v>0</v>
      </c>
      <c r="AO69" s="302">
        <f t="shared" ref="AO69:AO104" si="62">P69</f>
        <v>0</v>
      </c>
      <c r="AP69" s="302">
        <f t="shared" ref="AP69:AP104" si="63">Q69</f>
        <v>0</v>
      </c>
      <c r="AQ69" s="302">
        <f t="shared" si="29"/>
        <v>0</v>
      </c>
      <c r="AR69" s="302">
        <f t="shared" ref="AR69:AR104" si="64">S69</f>
        <v>0</v>
      </c>
      <c r="AS69" s="302">
        <f t="shared" ref="AS69:AS104" si="65">T69</f>
        <v>0</v>
      </c>
      <c r="AT69" s="302">
        <f t="shared" si="30"/>
        <v>0</v>
      </c>
      <c r="AU69" s="318">
        <f t="shared" si="31"/>
        <v>0</v>
      </c>
      <c r="AV69" s="319"/>
      <c r="AW69" s="302">
        <f t="shared" si="32"/>
        <v>0</v>
      </c>
      <c r="AX69" s="302">
        <f t="shared" si="33"/>
        <v>0</v>
      </c>
      <c r="AY69" s="284">
        <f t="shared" ref="AY69:AY104" si="66">IFERROR(_xlfn.IFS(AU69="Devis 1",AL69,AU69="Devis 1 majoré",AL69*1.15,AU69="Devis 2",AO69,AU69="Devis 3",AR69),0)*AB69</f>
        <v>0</v>
      </c>
      <c r="AZ69" s="284">
        <f t="shared" ref="AZ69:AZ104" si="67">IFERROR(_xlfn.IFS(AU69="Devis 1",AM69,AU69="Devis 1 majoré",AM69*1.15,AU69="Devis 2",AP69,AU69="Devis 3",AS69),0)*AB69</f>
        <v>0</v>
      </c>
      <c r="BA69" s="284">
        <f t="shared" si="34"/>
        <v>0</v>
      </c>
      <c r="BB69" s="289"/>
      <c r="BC69" s="290" t="str" cm="1">
        <f t="array" ref="BC69">_xlfn.IFS(BA69&gt;Y69,"KO : Le montant retenu TTC est supérieur au montant présenté TTC. Merci de revoir la ligne de dépense ou plafonner son montant.",AY69&gt;W69,"Attention : Le montant retenu HT est supérieur au montant HT présenté. Merci de revoir la ligne de dépense, plafonner son montant, ou justifier la reventillation HT / TVA.",AZ69&gt;X69,"Attention : Le montant TVA retenu est supérieur au montant TVA présenté. Merci de revoir la ligne de dépense, plafonner son montant, ou justifier la reventillation HT / TVA.",Y69=0,"",BA69=Y69,"OK",BA69&lt;Y69,"Montant instruit inférieur au montant présenté.")</f>
        <v/>
      </c>
      <c r="BD69" s="291">
        <f t="shared" ref="BD69:BD104" si="68">W69-AY69</f>
        <v>0</v>
      </c>
      <c r="BE69" s="291">
        <f t="shared" ref="BE69:BE104" si="69">X69-AZ69</f>
        <v>0</v>
      </c>
      <c r="BF69" s="291">
        <f t="shared" ref="BF69:BF104" si="70">Y69-BA69</f>
        <v>0</v>
      </c>
    </row>
    <row r="70" spans="1:58">
      <c r="A70" s="68">
        <v>66</v>
      </c>
      <c r="B70" s="257"/>
      <c r="C70" s="258"/>
      <c r="D70" s="257"/>
      <c r="E70" s="257"/>
      <c r="F70" s="280"/>
      <c r="G70" s="281"/>
      <c r="H70" s="259"/>
      <c r="I70" s="211"/>
      <c r="J70" s="257"/>
      <c r="K70" s="257"/>
      <c r="L70" s="257"/>
      <c r="M70" s="260"/>
      <c r="N70" s="261"/>
      <c r="O70" s="147">
        <f t="shared" si="54"/>
        <v>0</v>
      </c>
      <c r="P70" s="261"/>
      <c r="Q70" s="261"/>
      <c r="R70" s="147">
        <f t="shared" si="55"/>
        <v>0</v>
      </c>
      <c r="S70" s="261"/>
      <c r="T70" s="261"/>
      <c r="U70" s="220">
        <f t="shared" si="56"/>
        <v>0</v>
      </c>
      <c r="V70" s="262"/>
      <c r="W70" s="291">
        <f t="shared" ref="W70:W104" si="71">IFERROR(_xlfn.IFS(V70="Devis 1",M70,V70="Devis 1 majoré",M70*1.15,V70="Devis 2",P70,V70="Devis 3",S70),0)*C70</f>
        <v>0</v>
      </c>
      <c r="X70" s="291" cm="1">
        <f t="array" ref="X70">IFERROR(_xlfn.IFS(V70="Devis 1",N70,V70="Devis 1 majoré",N70*1.15,V70="Devis 2",Q70,V70="Devis 3",T70),0)</f>
        <v>0</v>
      </c>
      <c r="Y70" s="291">
        <f t="shared" si="57"/>
        <v>0</v>
      </c>
      <c r="Z70" s="263"/>
      <c r="AA70" s="317">
        <f t="shared" si="58"/>
        <v>0</v>
      </c>
      <c r="AB70" s="316">
        <f t="shared" si="59"/>
        <v>0</v>
      </c>
      <c r="AC70" s="317">
        <f t="shared" si="60"/>
        <v>0</v>
      </c>
      <c r="AD70" s="317">
        <f t="shared" si="61"/>
        <v>0</v>
      </c>
      <c r="AE70" s="300">
        <f t="shared" ref="AE70:AE104" si="72">F70</f>
        <v>0</v>
      </c>
      <c r="AF70" s="317">
        <f t="shared" ref="AF70:AF90" si="73">G70</f>
        <v>0</v>
      </c>
      <c r="AG70" s="317">
        <f t="shared" ref="AG70:AG90" si="74">H70</f>
        <v>0</v>
      </c>
      <c r="AH70" s="301">
        <f t="shared" ref="AH70:AH90" si="75">I70</f>
        <v>0</v>
      </c>
      <c r="AI70" s="300">
        <f t="shared" ref="AI70:AI90" si="76">J70</f>
        <v>0</v>
      </c>
      <c r="AJ70" s="300">
        <f t="shared" ref="AJ70:AJ90" si="77">K70</f>
        <v>0</v>
      </c>
      <c r="AK70" s="300">
        <f t="shared" ref="AK70:AK90" si="78">L70</f>
        <v>0</v>
      </c>
      <c r="AL70" s="302">
        <f t="shared" ref="AL70:AL90" si="79">M70</f>
        <v>0</v>
      </c>
      <c r="AM70" s="302">
        <f t="shared" ref="AM70:AM90" si="80">N70</f>
        <v>0</v>
      </c>
      <c r="AN70" s="302">
        <f t="shared" ref="AN70:AN104" si="81">AL70+AM70</f>
        <v>0</v>
      </c>
      <c r="AO70" s="302">
        <f t="shared" si="62"/>
        <v>0</v>
      </c>
      <c r="AP70" s="302">
        <f t="shared" si="63"/>
        <v>0</v>
      </c>
      <c r="AQ70" s="302">
        <f t="shared" ref="AQ70:AQ104" si="82">AO70+AP70</f>
        <v>0</v>
      </c>
      <c r="AR70" s="302">
        <f t="shared" si="64"/>
        <v>0</v>
      </c>
      <c r="AS70" s="302">
        <f t="shared" si="65"/>
        <v>0</v>
      </c>
      <c r="AT70" s="302">
        <f t="shared" ref="AT70:AT104" si="83">AR70+AS70</f>
        <v>0</v>
      </c>
      <c r="AU70" s="318">
        <f t="shared" ref="AU70:AU104" si="84">V70</f>
        <v>0</v>
      </c>
      <c r="AV70" s="319"/>
      <c r="AW70" s="302">
        <f t="shared" ref="AW70:AW104" si="85">IFERROR(_xlfn.IFS(AQ70="Devis 1",AH70,AQ70="Devis 1 majoré",AH70*1.15,AQ70="Devis 2",AK70,AQ70="Devis 3",AN70),0)*X70</f>
        <v>0</v>
      </c>
      <c r="AX70" s="302">
        <f t="shared" ref="AX70:AX104" si="86">AV70+AW70</f>
        <v>0</v>
      </c>
      <c r="AY70" s="284">
        <f t="shared" si="66"/>
        <v>0</v>
      </c>
      <c r="AZ70" s="284">
        <f t="shared" si="67"/>
        <v>0</v>
      </c>
      <c r="BA70" s="284">
        <f t="shared" ref="BA70:BA104" si="87">AY70+AZ70</f>
        <v>0</v>
      </c>
      <c r="BB70" s="289"/>
      <c r="BC70" s="290" t="str" cm="1">
        <f t="array" ref="BC70">_xlfn.IFS(BA70&gt;Y70,"KO : Le montant retenu TTC est supérieur au montant présenté TTC. Merci de revoir la ligne de dépense ou plafonner son montant.",AY70&gt;W70,"Attention : Le montant retenu HT est supérieur au montant HT présenté. Merci de revoir la ligne de dépense, plafonner son montant, ou justifier la reventillation HT / TVA.",AZ70&gt;X70,"Attention : Le montant TVA retenu est supérieur au montant TVA présenté. Merci de revoir la ligne de dépense, plafonner son montant, ou justifier la reventillation HT / TVA.",Y70=0,"",BA70=Y70,"OK",BA70&lt;Y70,"Montant instruit inférieur au montant présenté.")</f>
        <v/>
      </c>
      <c r="BD70" s="291">
        <f t="shared" si="68"/>
        <v>0</v>
      </c>
      <c r="BE70" s="291">
        <f t="shared" si="69"/>
        <v>0</v>
      </c>
      <c r="BF70" s="291">
        <f t="shared" si="70"/>
        <v>0</v>
      </c>
    </row>
    <row r="71" spans="1:58">
      <c r="A71" s="68">
        <v>67</v>
      </c>
      <c r="B71" s="257"/>
      <c r="C71" s="258"/>
      <c r="D71" s="257"/>
      <c r="E71" s="257"/>
      <c r="F71" s="280"/>
      <c r="G71" s="281"/>
      <c r="H71" s="259"/>
      <c r="I71" s="211"/>
      <c r="J71" s="257"/>
      <c r="K71" s="257"/>
      <c r="L71" s="257"/>
      <c r="M71" s="260"/>
      <c r="N71" s="261"/>
      <c r="O71" s="147">
        <f t="shared" si="54"/>
        <v>0</v>
      </c>
      <c r="P71" s="261"/>
      <c r="Q71" s="261"/>
      <c r="R71" s="147">
        <f t="shared" si="55"/>
        <v>0</v>
      </c>
      <c r="S71" s="261"/>
      <c r="T71" s="261"/>
      <c r="U71" s="220">
        <f t="shared" si="56"/>
        <v>0</v>
      </c>
      <c r="V71" s="262"/>
      <c r="W71" s="291">
        <f t="shared" si="71"/>
        <v>0</v>
      </c>
      <c r="X71" s="291" cm="1">
        <f t="array" ref="X71">IFERROR(_xlfn.IFS(V71="Devis 1",N71,V71="Devis 1 majoré",N71*1.15,V71="Devis 2",Q71,V71="Devis 3",T71),0)</f>
        <v>0</v>
      </c>
      <c r="Y71" s="291">
        <f t="shared" si="57"/>
        <v>0</v>
      </c>
      <c r="Z71" s="263"/>
      <c r="AA71" s="317">
        <f t="shared" si="58"/>
        <v>0</v>
      </c>
      <c r="AB71" s="316">
        <f t="shared" si="59"/>
        <v>0</v>
      </c>
      <c r="AC71" s="317">
        <f t="shared" si="60"/>
        <v>0</v>
      </c>
      <c r="AD71" s="317">
        <f t="shared" si="61"/>
        <v>0</v>
      </c>
      <c r="AE71" s="300">
        <f t="shared" si="72"/>
        <v>0</v>
      </c>
      <c r="AF71" s="317">
        <f t="shared" si="73"/>
        <v>0</v>
      </c>
      <c r="AG71" s="317">
        <f t="shared" si="74"/>
        <v>0</v>
      </c>
      <c r="AH71" s="301">
        <f t="shared" si="75"/>
        <v>0</v>
      </c>
      <c r="AI71" s="300">
        <f t="shared" si="76"/>
        <v>0</v>
      </c>
      <c r="AJ71" s="300">
        <f t="shared" si="77"/>
        <v>0</v>
      </c>
      <c r="AK71" s="300">
        <f t="shared" si="78"/>
        <v>0</v>
      </c>
      <c r="AL71" s="302">
        <f t="shared" si="79"/>
        <v>0</v>
      </c>
      <c r="AM71" s="302">
        <f t="shared" si="80"/>
        <v>0</v>
      </c>
      <c r="AN71" s="302">
        <f t="shared" si="81"/>
        <v>0</v>
      </c>
      <c r="AO71" s="302">
        <f t="shared" si="62"/>
        <v>0</v>
      </c>
      <c r="AP71" s="302">
        <f t="shared" si="63"/>
        <v>0</v>
      </c>
      <c r="AQ71" s="302">
        <f t="shared" si="82"/>
        <v>0</v>
      </c>
      <c r="AR71" s="302">
        <f t="shared" si="64"/>
        <v>0</v>
      </c>
      <c r="AS71" s="302">
        <f t="shared" si="65"/>
        <v>0</v>
      </c>
      <c r="AT71" s="302">
        <f t="shared" si="83"/>
        <v>0</v>
      </c>
      <c r="AU71" s="318">
        <f t="shared" si="84"/>
        <v>0</v>
      </c>
      <c r="AV71" s="319"/>
      <c r="AW71" s="302">
        <f t="shared" si="85"/>
        <v>0</v>
      </c>
      <c r="AX71" s="302">
        <f t="shared" si="86"/>
        <v>0</v>
      </c>
      <c r="AY71" s="284">
        <f t="shared" si="66"/>
        <v>0</v>
      </c>
      <c r="AZ71" s="284">
        <f t="shared" si="67"/>
        <v>0</v>
      </c>
      <c r="BA71" s="284">
        <f t="shared" si="87"/>
        <v>0</v>
      </c>
      <c r="BB71" s="289"/>
      <c r="BC71" s="290" t="str" cm="1">
        <f t="array" ref="BC71">_xlfn.IFS(BA71&gt;Y71,"KO : Le montant retenu TTC est supérieur au montant présenté TTC. Merci de revoir la ligne de dépense ou plafonner son montant.",AY71&gt;W71,"Attention : Le montant retenu HT est supérieur au montant HT présenté. Merci de revoir la ligne de dépense, plafonner son montant, ou justifier la reventillation HT / TVA.",AZ71&gt;X71,"Attention : Le montant TVA retenu est supérieur au montant TVA présenté. Merci de revoir la ligne de dépense, plafonner son montant, ou justifier la reventillation HT / TVA.",Y71=0,"",BA71=Y71,"OK",BA71&lt;Y71,"Montant instruit inférieur au montant présenté.")</f>
        <v/>
      </c>
      <c r="BD71" s="291">
        <f t="shared" si="68"/>
        <v>0</v>
      </c>
      <c r="BE71" s="291">
        <f t="shared" si="69"/>
        <v>0</v>
      </c>
      <c r="BF71" s="291">
        <f t="shared" si="70"/>
        <v>0</v>
      </c>
    </row>
    <row r="72" spans="1:58">
      <c r="A72" s="68">
        <v>68</v>
      </c>
      <c r="B72" s="257"/>
      <c r="C72" s="258"/>
      <c r="D72" s="257"/>
      <c r="E72" s="257"/>
      <c r="F72" s="280"/>
      <c r="G72" s="281"/>
      <c r="H72" s="259"/>
      <c r="I72" s="211"/>
      <c r="J72" s="257"/>
      <c r="K72" s="257"/>
      <c r="L72" s="257"/>
      <c r="M72" s="260"/>
      <c r="N72" s="261"/>
      <c r="O72" s="147">
        <f t="shared" si="54"/>
        <v>0</v>
      </c>
      <c r="P72" s="261"/>
      <c r="Q72" s="261"/>
      <c r="R72" s="147">
        <f t="shared" si="55"/>
        <v>0</v>
      </c>
      <c r="S72" s="261"/>
      <c r="T72" s="261"/>
      <c r="U72" s="220">
        <f t="shared" si="56"/>
        <v>0</v>
      </c>
      <c r="V72" s="262"/>
      <c r="W72" s="291">
        <f t="shared" si="71"/>
        <v>0</v>
      </c>
      <c r="X72" s="291" cm="1">
        <f t="array" ref="X72">IFERROR(_xlfn.IFS(V72="Devis 1",N72,V72="Devis 1 majoré",N72*1.15,V72="Devis 2",Q72,V72="Devis 3",T72),0)</f>
        <v>0</v>
      </c>
      <c r="Y72" s="291">
        <f t="shared" si="57"/>
        <v>0</v>
      </c>
      <c r="Z72" s="263"/>
      <c r="AA72" s="317">
        <f t="shared" si="58"/>
        <v>0</v>
      </c>
      <c r="AB72" s="316">
        <f t="shared" si="59"/>
        <v>0</v>
      </c>
      <c r="AC72" s="317">
        <f t="shared" si="60"/>
        <v>0</v>
      </c>
      <c r="AD72" s="317">
        <f t="shared" si="61"/>
        <v>0</v>
      </c>
      <c r="AE72" s="300">
        <f t="shared" si="72"/>
        <v>0</v>
      </c>
      <c r="AF72" s="317">
        <f t="shared" si="73"/>
        <v>0</v>
      </c>
      <c r="AG72" s="317">
        <f t="shared" si="74"/>
        <v>0</v>
      </c>
      <c r="AH72" s="301">
        <f t="shared" si="75"/>
        <v>0</v>
      </c>
      <c r="AI72" s="300">
        <f t="shared" si="76"/>
        <v>0</v>
      </c>
      <c r="AJ72" s="300">
        <f t="shared" si="77"/>
        <v>0</v>
      </c>
      <c r="AK72" s="300">
        <f t="shared" si="78"/>
        <v>0</v>
      </c>
      <c r="AL72" s="302">
        <f t="shared" si="79"/>
        <v>0</v>
      </c>
      <c r="AM72" s="302">
        <f t="shared" si="80"/>
        <v>0</v>
      </c>
      <c r="AN72" s="302">
        <f t="shared" si="81"/>
        <v>0</v>
      </c>
      <c r="AO72" s="302">
        <f t="shared" si="62"/>
        <v>0</v>
      </c>
      <c r="AP72" s="302">
        <f t="shared" si="63"/>
        <v>0</v>
      </c>
      <c r="AQ72" s="302">
        <f t="shared" si="82"/>
        <v>0</v>
      </c>
      <c r="AR72" s="302">
        <f t="shared" si="64"/>
        <v>0</v>
      </c>
      <c r="AS72" s="302">
        <f t="shared" si="65"/>
        <v>0</v>
      </c>
      <c r="AT72" s="302">
        <f t="shared" si="83"/>
        <v>0</v>
      </c>
      <c r="AU72" s="318">
        <f t="shared" si="84"/>
        <v>0</v>
      </c>
      <c r="AV72" s="319"/>
      <c r="AW72" s="302">
        <f t="shared" si="85"/>
        <v>0</v>
      </c>
      <c r="AX72" s="302">
        <f t="shared" si="86"/>
        <v>0</v>
      </c>
      <c r="AY72" s="284">
        <f t="shared" si="66"/>
        <v>0</v>
      </c>
      <c r="AZ72" s="284">
        <f t="shared" si="67"/>
        <v>0</v>
      </c>
      <c r="BA72" s="284">
        <f t="shared" si="87"/>
        <v>0</v>
      </c>
      <c r="BB72" s="289"/>
      <c r="BC72" s="290" t="str" cm="1">
        <f t="array" ref="BC72">_xlfn.IFS(BA72&gt;Y72,"KO : Le montant retenu TTC est supérieur au montant présenté TTC. Merci de revoir la ligne de dépense ou plafonner son montant.",AY72&gt;W72,"Attention : Le montant retenu HT est supérieur au montant HT présenté. Merci de revoir la ligne de dépense, plafonner son montant, ou justifier la reventillation HT / TVA.",AZ72&gt;X72,"Attention : Le montant TVA retenu est supérieur au montant TVA présenté. Merci de revoir la ligne de dépense, plafonner son montant, ou justifier la reventillation HT / TVA.",Y72=0,"",BA72=Y72,"OK",BA72&lt;Y72,"Montant instruit inférieur au montant présenté.")</f>
        <v/>
      </c>
      <c r="BD72" s="291">
        <f t="shared" si="68"/>
        <v>0</v>
      </c>
      <c r="BE72" s="291">
        <f t="shared" si="69"/>
        <v>0</v>
      </c>
      <c r="BF72" s="291">
        <f t="shared" si="70"/>
        <v>0</v>
      </c>
    </row>
    <row r="73" spans="1:58">
      <c r="A73" s="68">
        <v>69</v>
      </c>
      <c r="B73" s="257"/>
      <c r="C73" s="258"/>
      <c r="D73" s="257"/>
      <c r="E73" s="257"/>
      <c r="F73" s="280"/>
      <c r="G73" s="281"/>
      <c r="H73" s="259"/>
      <c r="I73" s="211"/>
      <c r="J73" s="257"/>
      <c r="K73" s="257"/>
      <c r="L73" s="257"/>
      <c r="M73" s="260"/>
      <c r="N73" s="261"/>
      <c r="O73" s="147">
        <f t="shared" si="54"/>
        <v>0</v>
      </c>
      <c r="P73" s="261"/>
      <c r="Q73" s="261"/>
      <c r="R73" s="147">
        <f t="shared" si="55"/>
        <v>0</v>
      </c>
      <c r="S73" s="261"/>
      <c r="T73" s="261"/>
      <c r="U73" s="220">
        <f t="shared" si="56"/>
        <v>0</v>
      </c>
      <c r="V73" s="262"/>
      <c r="W73" s="291">
        <f t="shared" si="71"/>
        <v>0</v>
      </c>
      <c r="X73" s="291" cm="1">
        <f t="array" ref="X73">IFERROR(_xlfn.IFS(V73="Devis 1",N73,V73="Devis 1 majoré",N73*1.15,V73="Devis 2",Q73,V73="Devis 3",T73),0)</f>
        <v>0</v>
      </c>
      <c r="Y73" s="291">
        <f t="shared" si="57"/>
        <v>0</v>
      </c>
      <c r="Z73" s="263"/>
      <c r="AA73" s="317">
        <f t="shared" si="58"/>
        <v>0</v>
      </c>
      <c r="AB73" s="316">
        <f t="shared" si="59"/>
        <v>0</v>
      </c>
      <c r="AC73" s="317">
        <f t="shared" si="60"/>
        <v>0</v>
      </c>
      <c r="AD73" s="317">
        <f t="shared" si="61"/>
        <v>0</v>
      </c>
      <c r="AE73" s="300">
        <f t="shared" si="72"/>
        <v>0</v>
      </c>
      <c r="AF73" s="317">
        <f t="shared" si="73"/>
        <v>0</v>
      </c>
      <c r="AG73" s="317">
        <f t="shared" si="74"/>
        <v>0</v>
      </c>
      <c r="AH73" s="301">
        <f t="shared" si="75"/>
        <v>0</v>
      </c>
      <c r="AI73" s="300">
        <f t="shared" si="76"/>
        <v>0</v>
      </c>
      <c r="AJ73" s="300">
        <f t="shared" si="77"/>
        <v>0</v>
      </c>
      <c r="AK73" s="300">
        <f t="shared" si="78"/>
        <v>0</v>
      </c>
      <c r="AL73" s="302">
        <f t="shared" si="79"/>
        <v>0</v>
      </c>
      <c r="AM73" s="302">
        <f t="shared" si="80"/>
        <v>0</v>
      </c>
      <c r="AN73" s="302">
        <f t="shared" si="81"/>
        <v>0</v>
      </c>
      <c r="AO73" s="302">
        <f t="shared" si="62"/>
        <v>0</v>
      </c>
      <c r="AP73" s="302">
        <f t="shared" si="63"/>
        <v>0</v>
      </c>
      <c r="AQ73" s="302">
        <f t="shared" si="82"/>
        <v>0</v>
      </c>
      <c r="AR73" s="302">
        <f t="shared" si="64"/>
        <v>0</v>
      </c>
      <c r="AS73" s="302">
        <f t="shared" si="65"/>
        <v>0</v>
      </c>
      <c r="AT73" s="302">
        <f t="shared" si="83"/>
        <v>0</v>
      </c>
      <c r="AU73" s="318">
        <f t="shared" si="84"/>
        <v>0</v>
      </c>
      <c r="AV73" s="319"/>
      <c r="AW73" s="302">
        <f t="shared" si="85"/>
        <v>0</v>
      </c>
      <c r="AX73" s="302">
        <f t="shared" si="86"/>
        <v>0</v>
      </c>
      <c r="AY73" s="284">
        <f t="shared" si="66"/>
        <v>0</v>
      </c>
      <c r="AZ73" s="284">
        <f t="shared" si="67"/>
        <v>0</v>
      </c>
      <c r="BA73" s="284">
        <f t="shared" si="87"/>
        <v>0</v>
      </c>
      <c r="BB73" s="289"/>
      <c r="BC73" s="290" t="str" cm="1">
        <f t="array" ref="BC73">_xlfn.IFS(BA73&gt;Y73,"KO : Le montant retenu TTC est supérieur au montant présenté TTC. Merci de revoir la ligne de dépense ou plafonner son montant.",AY73&gt;W73,"Attention : Le montant retenu HT est supérieur au montant HT présenté. Merci de revoir la ligne de dépense, plafonner son montant, ou justifier la reventillation HT / TVA.",AZ73&gt;X73,"Attention : Le montant TVA retenu est supérieur au montant TVA présenté. Merci de revoir la ligne de dépense, plafonner son montant, ou justifier la reventillation HT / TVA.",Y73=0,"",BA73=Y73,"OK",BA73&lt;Y73,"Montant instruit inférieur au montant présenté.")</f>
        <v/>
      </c>
      <c r="BD73" s="291">
        <f t="shared" si="68"/>
        <v>0</v>
      </c>
      <c r="BE73" s="291">
        <f t="shared" si="69"/>
        <v>0</v>
      </c>
      <c r="BF73" s="291">
        <f t="shared" si="70"/>
        <v>0</v>
      </c>
    </row>
    <row r="74" spans="1:58">
      <c r="A74" s="68">
        <v>70</v>
      </c>
      <c r="B74" s="257"/>
      <c r="C74" s="258"/>
      <c r="D74" s="257"/>
      <c r="E74" s="257"/>
      <c r="F74" s="280"/>
      <c r="G74" s="281"/>
      <c r="H74" s="259"/>
      <c r="I74" s="211"/>
      <c r="J74" s="257"/>
      <c r="K74" s="257"/>
      <c r="L74" s="257"/>
      <c r="M74" s="260"/>
      <c r="N74" s="261"/>
      <c r="O74" s="147">
        <f t="shared" si="54"/>
        <v>0</v>
      </c>
      <c r="P74" s="261"/>
      <c r="Q74" s="261"/>
      <c r="R74" s="147">
        <f t="shared" si="55"/>
        <v>0</v>
      </c>
      <c r="S74" s="261"/>
      <c r="T74" s="261"/>
      <c r="U74" s="220">
        <f t="shared" si="56"/>
        <v>0</v>
      </c>
      <c r="V74" s="262"/>
      <c r="W74" s="291">
        <f t="shared" si="71"/>
        <v>0</v>
      </c>
      <c r="X74" s="291" cm="1">
        <f t="array" ref="X74">IFERROR(_xlfn.IFS(V74="Devis 1",N74,V74="Devis 1 majoré",N74*1.15,V74="Devis 2",Q74,V74="Devis 3",T74),0)</f>
        <v>0</v>
      </c>
      <c r="Y74" s="291">
        <f t="shared" si="57"/>
        <v>0</v>
      </c>
      <c r="Z74" s="263"/>
      <c r="AA74" s="317">
        <f t="shared" si="58"/>
        <v>0</v>
      </c>
      <c r="AB74" s="316">
        <f t="shared" si="59"/>
        <v>0</v>
      </c>
      <c r="AC74" s="317">
        <f t="shared" si="60"/>
        <v>0</v>
      </c>
      <c r="AD74" s="317">
        <f t="shared" si="61"/>
        <v>0</v>
      </c>
      <c r="AE74" s="300">
        <f t="shared" si="72"/>
        <v>0</v>
      </c>
      <c r="AF74" s="317">
        <f t="shared" si="73"/>
        <v>0</v>
      </c>
      <c r="AG74" s="317">
        <f t="shared" si="74"/>
        <v>0</v>
      </c>
      <c r="AH74" s="301">
        <f t="shared" si="75"/>
        <v>0</v>
      </c>
      <c r="AI74" s="300">
        <f t="shared" si="76"/>
        <v>0</v>
      </c>
      <c r="AJ74" s="300">
        <f t="shared" si="77"/>
        <v>0</v>
      </c>
      <c r="AK74" s="300">
        <f t="shared" si="78"/>
        <v>0</v>
      </c>
      <c r="AL74" s="302">
        <f t="shared" si="79"/>
        <v>0</v>
      </c>
      <c r="AM74" s="302">
        <f t="shared" si="80"/>
        <v>0</v>
      </c>
      <c r="AN74" s="302">
        <f t="shared" si="81"/>
        <v>0</v>
      </c>
      <c r="AO74" s="302">
        <f t="shared" si="62"/>
        <v>0</v>
      </c>
      <c r="AP74" s="302">
        <f t="shared" si="63"/>
        <v>0</v>
      </c>
      <c r="AQ74" s="302">
        <f t="shared" si="82"/>
        <v>0</v>
      </c>
      <c r="AR74" s="302">
        <f t="shared" si="64"/>
        <v>0</v>
      </c>
      <c r="AS74" s="302">
        <f t="shared" si="65"/>
        <v>0</v>
      </c>
      <c r="AT74" s="302">
        <f t="shared" si="83"/>
        <v>0</v>
      </c>
      <c r="AU74" s="318">
        <f t="shared" si="84"/>
        <v>0</v>
      </c>
      <c r="AV74" s="319"/>
      <c r="AW74" s="302">
        <f t="shared" si="85"/>
        <v>0</v>
      </c>
      <c r="AX74" s="302">
        <f t="shared" si="86"/>
        <v>0</v>
      </c>
      <c r="AY74" s="284">
        <f t="shared" si="66"/>
        <v>0</v>
      </c>
      <c r="AZ74" s="284">
        <f t="shared" si="67"/>
        <v>0</v>
      </c>
      <c r="BA74" s="284">
        <f t="shared" si="87"/>
        <v>0</v>
      </c>
      <c r="BB74" s="289"/>
      <c r="BC74" s="290" t="str" cm="1">
        <f t="array" ref="BC74">_xlfn.IFS(BA74&gt;Y74,"KO : Le montant retenu TTC est supérieur au montant présenté TTC. Merci de revoir la ligne de dépense ou plafonner son montant.",AY74&gt;W74,"Attention : Le montant retenu HT est supérieur au montant HT présenté. Merci de revoir la ligne de dépense, plafonner son montant, ou justifier la reventillation HT / TVA.",AZ74&gt;X74,"Attention : Le montant TVA retenu est supérieur au montant TVA présenté. Merci de revoir la ligne de dépense, plafonner son montant, ou justifier la reventillation HT / TVA.",Y74=0,"",BA74=Y74,"OK",BA74&lt;Y74,"Montant instruit inférieur au montant présenté.")</f>
        <v/>
      </c>
      <c r="BD74" s="291">
        <f t="shared" si="68"/>
        <v>0</v>
      </c>
      <c r="BE74" s="291">
        <f t="shared" si="69"/>
        <v>0</v>
      </c>
      <c r="BF74" s="291">
        <f t="shared" si="70"/>
        <v>0</v>
      </c>
    </row>
    <row r="75" spans="1:58">
      <c r="A75" s="68">
        <v>71</v>
      </c>
      <c r="B75" s="257"/>
      <c r="C75" s="258"/>
      <c r="D75" s="257"/>
      <c r="E75" s="257"/>
      <c r="F75" s="280"/>
      <c r="G75" s="281"/>
      <c r="H75" s="259"/>
      <c r="I75" s="211"/>
      <c r="J75" s="257"/>
      <c r="K75" s="257"/>
      <c r="L75" s="257"/>
      <c r="M75" s="260"/>
      <c r="N75" s="261"/>
      <c r="O75" s="147">
        <f t="shared" si="54"/>
        <v>0</v>
      </c>
      <c r="P75" s="261"/>
      <c r="Q75" s="261"/>
      <c r="R75" s="147">
        <f t="shared" si="55"/>
        <v>0</v>
      </c>
      <c r="S75" s="261"/>
      <c r="T75" s="261"/>
      <c r="U75" s="220">
        <f t="shared" si="56"/>
        <v>0</v>
      </c>
      <c r="V75" s="262"/>
      <c r="W75" s="291">
        <f t="shared" si="71"/>
        <v>0</v>
      </c>
      <c r="X75" s="291" cm="1">
        <f t="array" ref="X75">IFERROR(_xlfn.IFS(V75="Devis 1",N75,V75="Devis 1 majoré",N75*1.15,V75="Devis 2",Q75,V75="Devis 3",T75),0)</f>
        <v>0</v>
      </c>
      <c r="Y75" s="291">
        <f t="shared" si="57"/>
        <v>0</v>
      </c>
      <c r="Z75" s="263"/>
      <c r="AA75" s="317">
        <f t="shared" si="58"/>
        <v>0</v>
      </c>
      <c r="AB75" s="316">
        <f t="shared" si="59"/>
        <v>0</v>
      </c>
      <c r="AC75" s="317">
        <f t="shared" si="60"/>
        <v>0</v>
      </c>
      <c r="AD75" s="317">
        <f t="shared" si="61"/>
        <v>0</v>
      </c>
      <c r="AE75" s="300">
        <f t="shared" si="72"/>
        <v>0</v>
      </c>
      <c r="AF75" s="317">
        <f t="shared" si="73"/>
        <v>0</v>
      </c>
      <c r="AG75" s="317">
        <f t="shared" si="74"/>
        <v>0</v>
      </c>
      <c r="AH75" s="301">
        <f t="shared" si="75"/>
        <v>0</v>
      </c>
      <c r="AI75" s="300">
        <f t="shared" si="76"/>
        <v>0</v>
      </c>
      <c r="AJ75" s="300">
        <f t="shared" si="77"/>
        <v>0</v>
      </c>
      <c r="AK75" s="300">
        <f t="shared" si="78"/>
        <v>0</v>
      </c>
      <c r="AL75" s="302">
        <f t="shared" si="79"/>
        <v>0</v>
      </c>
      <c r="AM75" s="302">
        <f t="shared" si="80"/>
        <v>0</v>
      </c>
      <c r="AN75" s="302">
        <f t="shared" si="81"/>
        <v>0</v>
      </c>
      <c r="AO75" s="302">
        <f t="shared" si="62"/>
        <v>0</v>
      </c>
      <c r="AP75" s="302">
        <f t="shared" si="63"/>
        <v>0</v>
      </c>
      <c r="AQ75" s="302">
        <f t="shared" si="82"/>
        <v>0</v>
      </c>
      <c r="AR75" s="302">
        <f t="shared" si="64"/>
        <v>0</v>
      </c>
      <c r="AS75" s="302">
        <f t="shared" si="65"/>
        <v>0</v>
      </c>
      <c r="AT75" s="302">
        <f t="shared" si="83"/>
        <v>0</v>
      </c>
      <c r="AU75" s="318">
        <f t="shared" si="84"/>
        <v>0</v>
      </c>
      <c r="AV75" s="319"/>
      <c r="AW75" s="302">
        <f t="shared" si="85"/>
        <v>0</v>
      </c>
      <c r="AX75" s="302">
        <f t="shared" si="86"/>
        <v>0</v>
      </c>
      <c r="AY75" s="284">
        <f t="shared" si="66"/>
        <v>0</v>
      </c>
      <c r="AZ75" s="284">
        <f t="shared" si="67"/>
        <v>0</v>
      </c>
      <c r="BA75" s="284">
        <f t="shared" si="87"/>
        <v>0</v>
      </c>
      <c r="BB75" s="289"/>
      <c r="BC75" s="290" t="str" cm="1">
        <f t="array" ref="BC75">_xlfn.IFS(BA75&gt;Y75,"KO : Le montant retenu TTC est supérieur au montant présenté TTC. Merci de revoir la ligne de dépense ou plafonner son montant.",AY75&gt;W75,"Attention : Le montant retenu HT est supérieur au montant HT présenté. Merci de revoir la ligne de dépense, plafonner son montant, ou justifier la reventillation HT / TVA.",AZ75&gt;X75,"Attention : Le montant TVA retenu est supérieur au montant TVA présenté. Merci de revoir la ligne de dépense, plafonner son montant, ou justifier la reventillation HT / TVA.",Y75=0,"",BA75=Y75,"OK",BA75&lt;Y75,"Montant instruit inférieur au montant présenté.")</f>
        <v/>
      </c>
      <c r="BD75" s="291">
        <f t="shared" si="68"/>
        <v>0</v>
      </c>
      <c r="BE75" s="291">
        <f t="shared" si="69"/>
        <v>0</v>
      </c>
      <c r="BF75" s="291">
        <f t="shared" si="70"/>
        <v>0</v>
      </c>
    </row>
    <row r="76" spans="1:58">
      <c r="A76" s="68">
        <v>72</v>
      </c>
      <c r="B76" s="257"/>
      <c r="C76" s="258"/>
      <c r="D76" s="257"/>
      <c r="E76" s="257"/>
      <c r="F76" s="280"/>
      <c r="G76" s="281"/>
      <c r="H76" s="259"/>
      <c r="I76" s="211"/>
      <c r="J76" s="257"/>
      <c r="K76" s="257"/>
      <c r="L76" s="257"/>
      <c r="M76" s="260"/>
      <c r="N76" s="261"/>
      <c r="O76" s="147">
        <f t="shared" si="54"/>
        <v>0</v>
      </c>
      <c r="P76" s="261"/>
      <c r="Q76" s="261"/>
      <c r="R76" s="147">
        <f t="shared" si="55"/>
        <v>0</v>
      </c>
      <c r="S76" s="261"/>
      <c r="T76" s="261"/>
      <c r="U76" s="220">
        <f t="shared" si="56"/>
        <v>0</v>
      </c>
      <c r="V76" s="262"/>
      <c r="W76" s="291">
        <f t="shared" si="71"/>
        <v>0</v>
      </c>
      <c r="X76" s="291" cm="1">
        <f t="array" ref="X76">IFERROR(_xlfn.IFS(V76="Devis 1",N76,V76="Devis 1 majoré",N76*1.15,V76="Devis 2",Q76,V76="Devis 3",T76),0)</f>
        <v>0</v>
      </c>
      <c r="Y76" s="291">
        <f t="shared" si="57"/>
        <v>0</v>
      </c>
      <c r="Z76" s="263"/>
      <c r="AA76" s="317">
        <f t="shared" si="58"/>
        <v>0</v>
      </c>
      <c r="AB76" s="316">
        <f t="shared" si="59"/>
        <v>0</v>
      </c>
      <c r="AC76" s="317">
        <f t="shared" si="60"/>
        <v>0</v>
      </c>
      <c r="AD76" s="317">
        <f t="shared" si="61"/>
        <v>0</v>
      </c>
      <c r="AE76" s="300">
        <f t="shared" si="72"/>
        <v>0</v>
      </c>
      <c r="AF76" s="317">
        <f t="shared" si="73"/>
        <v>0</v>
      </c>
      <c r="AG76" s="317">
        <f t="shared" si="74"/>
        <v>0</v>
      </c>
      <c r="AH76" s="301">
        <f t="shared" si="75"/>
        <v>0</v>
      </c>
      <c r="AI76" s="300">
        <f t="shared" si="76"/>
        <v>0</v>
      </c>
      <c r="AJ76" s="300">
        <f t="shared" si="77"/>
        <v>0</v>
      </c>
      <c r="AK76" s="300">
        <f t="shared" si="78"/>
        <v>0</v>
      </c>
      <c r="AL76" s="302">
        <f t="shared" si="79"/>
        <v>0</v>
      </c>
      <c r="AM76" s="302">
        <f t="shared" si="80"/>
        <v>0</v>
      </c>
      <c r="AN76" s="302">
        <f t="shared" si="81"/>
        <v>0</v>
      </c>
      <c r="AO76" s="302">
        <f t="shared" si="62"/>
        <v>0</v>
      </c>
      <c r="AP76" s="302">
        <f t="shared" si="63"/>
        <v>0</v>
      </c>
      <c r="AQ76" s="302">
        <f t="shared" si="82"/>
        <v>0</v>
      </c>
      <c r="AR76" s="302">
        <f t="shared" si="64"/>
        <v>0</v>
      </c>
      <c r="AS76" s="302">
        <f t="shared" si="65"/>
        <v>0</v>
      </c>
      <c r="AT76" s="302">
        <f t="shared" si="83"/>
        <v>0</v>
      </c>
      <c r="AU76" s="318">
        <f t="shared" si="84"/>
        <v>0</v>
      </c>
      <c r="AV76" s="319"/>
      <c r="AW76" s="302">
        <f t="shared" si="85"/>
        <v>0</v>
      </c>
      <c r="AX76" s="302">
        <f t="shared" si="86"/>
        <v>0</v>
      </c>
      <c r="AY76" s="284">
        <f t="shared" si="66"/>
        <v>0</v>
      </c>
      <c r="AZ76" s="284">
        <f t="shared" si="67"/>
        <v>0</v>
      </c>
      <c r="BA76" s="284">
        <f t="shared" si="87"/>
        <v>0</v>
      </c>
      <c r="BB76" s="289"/>
      <c r="BC76" s="290" t="str" cm="1">
        <f t="array" ref="BC76">_xlfn.IFS(BA76&gt;Y76,"KO : Le montant retenu TTC est supérieur au montant présenté TTC. Merci de revoir la ligne de dépense ou plafonner son montant.",AY76&gt;W76,"Attention : Le montant retenu HT est supérieur au montant HT présenté. Merci de revoir la ligne de dépense, plafonner son montant, ou justifier la reventillation HT / TVA.",AZ76&gt;X76,"Attention : Le montant TVA retenu est supérieur au montant TVA présenté. Merci de revoir la ligne de dépense, plafonner son montant, ou justifier la reventillation HT / TVA.",Y76=0,"",BA76=Y76,"OK",BA76&lt;Y76,"Montant instruit inférieur au montant présenté.")</f>
        <v/>
      </c>
      <c r="BD76" s="291">
        <f t="shared" si="68"/>
        <v>0</v>
      </c>
      <c r="BE76" s="291">
        <f t="shared" si="69"/>
        <v>0</v>
      </c>
      <c r="BF76" s="291">
        <f t="shared" si="70"/>
        <v>0</v>
      </c>
    </row>
    <row r="77" spans="1:58">
      <c r="A77" s="68">
        <v>73</v>
      </c>
      <c r="B77" s="257"/>
      <c r="C77" s="258"/>
      <c r="D77" s="257"/>
      <c r="E77" s="257"/>
      <c r="F77" s="280"/>
      <c r="G77" s="281"/>
      <c r="H77" s="259"/>
      <c r="I77" s="211"/>
      <c r="J77" s="257"/>
      <c r="K77" s="257"/>
      <c r="L77" s="257"/>
      <c r="M77" s="260"/>
      <c r="N77" s="261"/>
      <c r="O77" s="147">
        <f t="shared" si="54"/>
        <v>0</v>
      </c>
      <c r="P77" s="261"/>
      <c r="Q77" s="261"/>
      <c r="R77" s="147">
        <f t="shared" si="55"/>
        <v>0</v>
      </c>
      <c r="S77" s="261"/>
      <c r="T77" s="261"/>
      <c r="U77" s="220">
        <f t="shared" si="56"/>
        <v>0</v>
      </c>
      <c r="V77" s="262"/>
      <c r="W77" s="291">
        <f t="shared" si="71"/>
        <v>0</v>
      </c>
      <c r="X77" s="291" cm="1">
        <f t="array" ref="X77">IFERROR(_xlfn.IFS(V77="Devis 1",N77,V77="Devis 1 majoré",N77*1.15,V77="Devis 2",Q77,V77="Devis 3",T77),0)</f>
        <v>0</v>
      </c>
      <c r="Y77" s="291">
        <f t="shared" si="57"/>
        <v>0</v>
      </c>
      <c r="Z77" s="263"/>
      <c r="AA77" s="317">
        <f t="shared" si="58"/>
        <v>0</v>
      </c>
      <c r="AB77" s="316">
        <f t="shared" si="59"/>
        <v>0</v>
      </c>
      <c r="AC77" s="317">
        <f t="shared" si="60"/>
        <v>0</v>
      </c>
      <c r="AD77" s="317">
        <f t="shared" si="61"/>
        <v>0</v>
      </c>
      <c r="AE77" s="300">
        <f t="shared" si="72"/>
        <v>0</v>
      </c>
      <c r="AF77" s="317">
        <f t="shared" si="73"/>
        <v>0</v>
      </c>
      <c r="AG77" s="317">
        <f t="shared" si="74"/>
        <v>0</v>
      </c>
      <c r="AH77" s="301">
        <f t="shared" si="75"/>
        <v>0</v>
      </c>
      <c r="AI77" s="300">
        <f t="shared" si="76"/>
        <v>0</v>
      </c>
      <c r="AJ77" s="300">
        <f t="shared" si="77"/>
        <v>0</v>
      </c>
      <c r="AK77" s="300">
        <f t="shared" si="78"/>
        <v>0</v>
      </c>
      <c r="AL77" s="302">
        <f t="shared" si="79"/>
        <v>0</v>
      </c>
      <c r="AM77" s="302">
        <f t="shared" si="80"/>
        <v>0</v>
      </c>
      <c r="AN77" s="302">
        <f t="shared" si="81"/>
        <v>0</v>
      </c>
      <c r="AO77" s="302">
        <f t="shared" si="62"/>
        <v>0</v>
      </c>
      <c r="AP77" s="302">
        <f t="shared" si="63"/>
        <v>0</v>
      </c>
      <c r="AQ77" s="302">
        <f t="shared" si="82"/>
        <v>0</v>
      </c>
      <c r="AR77" s="302">
        <f t="shared" si="64"/>
        <v>0</v>
      </c>
      <c r="AS77" s="302">
        <f t="shared" si="65"/>
        <v>0</v>
      </c>
      <c r="AT77" s="302">
        <f t="shared" si="83"/>
        <v>0</v>
      </c>
      <c r="AU77" s="318">
        <f t="shared" si="84"/>
        <v>0</v>
      </c>
      <c r="AV77" s="319"/>
      <c r="AW77" s="302">
        <f t="shared" si="85"/>
        <v>0</v>
      </c>
      <c r="AX77" s="302">
        <f t="shared" si="86"/>
        <v>0</v>
      </c>
      <c r="AY77" s="284">
        <f t="shared" si="66"/>
        <v>0</v>
      </c>
      <c r="AZ77" s="284">
        <f t="shared" si="67"/>
        <v>0</v>
      </c>
      <c r="BA77" s="284">
        <f t="shared" si="87"/>
        <v>0</v>
      </c>
      <c r="BB77" s="289"/>
      <c r="BC77" s="290" t="str" cm="1">
        <f t="array" ref="BC77">_xlfn.IFS(BA77&gt;Y77,"KO : Le montant retenu TTC est supérieur au montant présenté TTC. Merci de revoir la ligne de dépense ou plafonner son montant.",AY77&gt;W77,"Attention : Le montant retenu HT est supérieur au montant HT présenté. Merci de revoir la ligne de dépense, plafonner son montant, ou justifier la reventillation HT / TVA.",AZ77&gt;X77,"Attention : Le montant TVA retenu est supérieur au montant TVA présenté. Merci de revoir la ligne de dépense, plafonner son montant, ou justifier la reventillation HT / TVA.",Y77=0,"",BA77=Y77,"OK",BA77&lt;Y77,"Montant instruit inférieur au montant présenté.")</f>
        <v/>
      </c>
      <c r="BD77" s="291">
        <f t="shared" si="68"/>
        <v>0</v>
      </c>
      <c r="BE77" s="291">
        <f t="shared" si="69"/>
        <v>0</v>
      </c>
      <c r="BF77" s="291">
        <f t="shared" si="70"/>
        <v>0</v>
      </c>
    </row>
    <row r="78" spans="1:58">
      <c r="A78" s="68">
        <v>74</v>
      </c>
      <c r="B78" s="257"/>
      <c r="C78" s="258"/>
      <c r="D78" s="257"/>
      <c r="E78" s="257"/>
      <c r="F78" s="280"/>
      <c r="G78" s="281"/>
      <c r="H78" s="259"/>
      <c r="I78" s="211"/>
      <c r="J78" s="257"/>
      <c r="K78" s="257"/>
      <c r="L78" s="257"/>
      <c r="M78" s="260"/>
      <c r="N78" s="261"/>
      <c r="O78" s="147">
        <f t="shared" si="54"/>
        <v>0</v>
      </c>
      <c r="P78" s="261"/>
      <c r="Q78" s="261"/>
      <c r="R78" s="147">
        <f t="shared" si="55"/>
        <v>0</v>
      </c>
      <c r="S78" s="261"/>
      <c r="T78" s="261"/>
      <c r="U78" s="220">
        <f t="shared" si="56"/>
        <v>0</v>
      </c>
      <c r="V78" s="262"/>
      <c r="W78" s="291">
        <f t="shared" si="71"/>
        <v>0</v>
      </c>
      <c r="X78" s="291" cm="1">
        <f t="array" ref="X78">IFERROR(_xlfn.IFS(V78="Devis 1",N78,V78="Devis 1 majoré",N78*1.15,V78="Devis 2",Q78,V78="Devis 3",T78),0)</f>
        <v>0</v>
      </c>
      <c r="Y78" s="291">
        <f t="shared" si="57"/>
        <v>0</v>
      </c>
      <c r="Z78" s="263"/>
      <c r="AA78" s="317">
        <f t="shared" si="58"/>
        <v>0</v>
      </c>
      <c r="AB78" s="316">
        <f t="shared" si="59"/>
        <v>0</v>
      </c>
      <c r="AC78" s="317">
        <f t="shared" si="60"/>
        <v>0</v>
      </c>
      <c r="AD78" s="317">
        <f t="shared" si="61"/>
        <v>0</v>
      </c>
      <c r="AE78" s="300">
        <f t="shared" si="72"/>
        <v>0</v>
      </c>
      <c r="AF78" s="317">
        <f t="shared" si="73"/>
        <v>0</v>
      </c>
      <c r="AG78" s="317">
        <f t="shared" si="74"/>
        <v>0</v>
      </c>
      <c r="AH78" s="301">
        <f t="shared" si="75"/>
        <v>0</v>
      </c>
      <c r="AI78" s="300">
        <f t="shared" si="76"/>
        <v>0</v>
      </c>
      <c r="AJ78" s="300">
        <f t="shared" si="77"/>
        <v>0</v>
      </c>
      <c r="AK78" s="300">
        <f t="shared" si="78"/>
        <v>0</v>
      </c>
      <c r="AL78" s="302">
        <f t="shared" si="79"/>
        <v>0</v>
      </c>
      <c r="AM78" s="302">
        <f t="shared" si="80"/>
        <v>0</v>
      </c>
      <c r="AN78" s="302">
        <f t="shared" si="81"/>
        <v>0</v>
      </c>
      <c r="AO78" s="302">
        <f t="shared" si="62"/>
        <v>0</v>
      </c>
      <c r="AP78" s="302">
        <f t="shared" si="63"/>
        <v>0</v>
      </c>
      <c r="AQ78" s="302">
        <f t="shared" si="82"/>
        <v>0</v>
      </c>
      <c r="AR78" s="302">
        <f t="shared" si="64"/>
        <v>0</v>
      </c>
      <c r="AS78" s="302">
        <f t="shared" si="65"/>
        <v>0</v>
      </c>
      <c r="AT78" s="302">
        <f t="shared" si="83"/>
        <v>0</v>
      </c>
      <c r="AU78" s="318">
        <f t="shared" si="84"/>
        <v>0</v>
      </c>
      <c r="AV78" s="319"/>
      <c r="AW78" s="302">
        <f t="shared" si="85"/>
        <v>0</v>
      </c>
      <c r="AX78" s="302">
        <f t="shared" si="86"/>
        <v>0</v>
      </c>
      <c r="AY78" s="284">
        <f t="shared" si="66"/>
        <v>0</v>
      </c>
      <c r="AZ78" s="284">
        <f t="shared" si="67"/>
        <v>0</v>
      </c>
      <c r="BA78" s="284">
        <f t="shared" si="87"/>
        <v>0</v>
      </c>
      <c r="BB78" s="289"/>
      <c r="BC78" s="290" t="str" cm="1">
        <f t="array" ref="BC78">_xlfn.IFS(BA78&gt;Y78,"KO : Le montant retenu TTC est supérieur au montant présenté TTC. Merci de revoir la ligne de dépense ou plafonner son montant.",AY78&gt;W78,"Attention : Le montant retenu HT est supérieur au montant HT présenté. Merci de revoir la ligne de dépense, plafonner son montant, ou justifier la reventillation HT / TVA.",AZ78&gt;X78,"Attention : Le montant TVA retenu est supérieur au montant TVA présenté. Merci de revoir la ligne de dépense, plafonner son montant, ou justifier la reventillation HT / TVA.",Y78=0,"",BA78=Y78,"OK",BA78&lt;Y78,"Montant instruit inférieur au montant présenté.")</f>
        <v/>
      </c>
      <c r="BD78" s="291">
        <f t="shared" si="68"/>
        <v>0</v>
      </c>
      <c r="BE78" s="291">
        <f t="shared" si="69"/>
        <v>0</v>
      </c>
      <c r="BF78" s="291">
        <f t="shared" si="70"/>
        <v>0</v>
      </c>
    </row>
    <row r="79" spans="1:58">
      <c r="A79" s="68">
        <v>75</v>
      </c>
      <c r="B79" s="257"/>
      <c r="C79" s="258"/>
      <c r="D79" s="257"/>
      <c r="E79" s="257"/>
      <c r="F79" s="280"/>
      <c r="G79" s="281"/>
      <c r="H79" s="259"/>
      <c r="I79" s="211"/>
      <c r="J79" s="257"/>
      <c r="K79" s="257"/>
      <c r="L79" s="257"/>
      <c r="M79" s="260"/>
      <c r="N79" s="261"/>
      <c r="O79" s="147">
        <f t="shared" si="54"/>
        <v>0</v>
      </c>
      <c r="P79" s="261"/>
      <c r="Q79" s="261"/>
      <c r="R79" s="147">
        <f t="shared" si="55"/>
        <v>0</v>
      </c>
      <c r="S79" s="261"/>
      <c r="T79" s="261"/>
      <c r="U79" s="220">
        <f t="shared" si="56"/>
        <v>0</v>
      </c>
      <c r="V79" s="262"/>
      <c r="W79" s="291">
        <f t="shared" si="71"/>
        <v>0</v>
      </c>
      <c r="X79" s="291" cm="1">
        <f t="array" ref="X79">IFERROR(_xlfn.IFS(V79="Devis 1",N79,V79="Devis 1 majoré",N79*1.15,V79="Devis 2",Q79,V79="Devis 3",T79),0)</f>
        <v>0</v>
      </c>
      <c r="Y79" s="291">
        <f t="shared" si="57"/>
        <v>0</v>
      </c>
      <c r="Z79" s="263"/>
      <c r="AA79" s="317">
        <f t="shared" si="58"/>
        <v>0</v>
      </c>
      <c r="AB79" s="316">
        <f t="shared" si="59"/>
        <v>0</v>
      </c>
      <c r="AC79" s="317">
        <f t="shared" si="60"/>
        <v>0</v>
      </c>
      <c r="AD79" s="317">
        <f t="shared" si="61"/>
        <v>0</v>
      </c>
      <c r="AE79" s="300">
        <f t="shared" si="72"/>
        <v>0</v>
      </c>
      <c r="AF79" s="317">
        <f t="shared" si="73"/>
        <v>0</v>
      </c>
      <c r="AG79" s="317">
        <f t="shared" si="74"/>
        <v>0</v>
      </c>
      <c r="AH79" s="301">
        <f t="shared" si="75"/>
        <v>0</v>
      </c>
      <c r="AI79" s="300">
        <f t="shared" si="76"/>
        <v>0</v>
      </c>
      <c r="AJ79" s="300">
        <f t="shared" si="77"/>
        <v>0</v>
      </c>
      <c r="AK79" s="300">
        <f t="shared" si="78"/>
        <v>0</v>
      </c>
      <c r="AL79" s="302">
        <f t="shared" si="79"/>
        <v>0</v>
      </c>
      <c r="AM79" s="302">
        <f t="shared" si="80"/>
        <v>0</v>
      </c>
      <c r="AN79" s="302">
        <f t="shared" si="81"/>
        <v>0</v>
      </c>
      <c r="AO79" s="302">
        <f t="shared" si="62"/>
        <v>0</v>
      </c>
      <c r="AP79" s="302">
        <f t="shared" si="63"/>
        <v>0</v>
      </c>
      <c r="AQ79" s="302">
        <f t="shared" si="82"/>
        <v>0</v>
      </c>
      <c r="AR79" s="302">
        <f t="shared" si="64"/>
        <v>0</v>
      </c>
      <c r="AS79" s="302">
        <f t="shared" si="65"/>
        <v>0</v>
      </c>
      <c r="AT79" s="302">
        <f t="shared" si="83"/>
        <v>0</v>
      </c>
      <c r="AU79" s="318">
        <f t="shared" si="84"/>
        <v>0</v>
      </c>
      <c r="AV79" s="319"/>
      <c r="AW79" s="302">
        <f t="shared" si="85"/>
        <v>0</v>
      </c>
      <c r="AX79" s="302">
        <f t="shared" si="86"/>
        <v>0</v>
      </c>
      <c r="AY79" s="284">
        <f t="shared" si="66"/>
        <v>0</v>
      </c>
      <c r="AZ79" s="284">
        <f t="shared" si="67"/>
        <v>0</v>
      </c>
      <c r="BA79" s="284">
        <f t="shared" si="87"/>
        <v>0</v>
      </c>
      <c r="BB79" s="289"/>
      <c r="BC79" s="290" t="str" cm="1">
        <f t="array" ref="BC79">_xlfn.IFS(BA79&gt;Y79,"KO : Le montant retenu TTC est supérieur au montant présenté TTC. Merci de revoir la ligne de dépense ou plafonner son montant.",AY79&gt;W79,"Attention : Le montant retenu HT est supérieur au montant HT présenté. Merci de revoir la ligne de dépense, plafonner son montant, ou justifier la reventillation HT / TVA.",AZ79&gt;X79,"Attention : Le montant TVA retenu est supérieur au montant TVA présenté. Merci de revoir la ligne de dépense, plafonner son montant, ou justifier la reventillation HT / TVA.",Y79=0,"",BA79=Y79,"OK",BA79&lt;Y79,"Montant instruit inférieur au montant présenté.")</f>
        <v/>
      </c>
      <c r="BD79" s="291">
        <f t="shared" si="68"/>
        <v>0</v>
      </c>
      <c r="BE79" s="291">
        <f t="shared" si="69"/>
        <v>0</v>
      </c>
      <c r="BF79" s="291">
        <f t="shared" si="70"/>
        <v>0</v>
      </c>
    </row>
    <row r="80" spans="1:58">
      <c r="A80" s="68">
        <v>76</v>
      </c>
      <c r="B80" s="257"/>
      <c r="C80" s="258"/>
      <c r="D80" s="257"/>
      <c r="E80" s="257"/>
      <c r="F80" s="280"/>
      <c r="G80" s="281"/>
      <c r="H80" s="259"/>
      <c r="I80" s="211"/>
      <c r="J80" s="257"/>
      <c r="K80" s="257"/>
      <c r="L80" s="257"/>
      <c r="M80" s="260"/>
      <c r="N80" s="261"/>
      <c r="O80" s="147">
        <f t="shared" si="54"/>
        <v>0</v>
      </c>
      <c r="P80" s="261"/>
      <c r="Q80" s="261"/>
      <c r="R80" s="147">
        <f t="shared" si="55"/>
        <v>0</v>
      </c>
      <c r="S80" s="261"/>
      <c r="T80" s="261"/>
      <c r="U80" s="220">
        <f t="shared" si="56"/>
        <v>0</v>
      </c>
      <c r="V80" s="262"/>
      <c r="W80" s="291">
        <f t="shared" si="71"/>
        <v>0</v>
      </c>
      <c r="X80" s="291" cm="1">
        <f t="array" ref="X80">IFERROR(_xlfn.IFS(V80="Devis 1",N80,V80="Devis 1 majoré",N80*1.15,V80="Devis 2",Q80,V80="Devis 3",T80),0)</f>
        <v>0</v>
      </c>
      <c r="Y80" s="291">
        <f t="shared" si="57"/>
        <v>0</v>
      </c>
      <c r="Z80" s="263"/>
      <c r="AA80" s="317">
        <f t="shared" si="58"/>
        <v>0</v>
      </c>
      <c r="AB80" s="316">
        <f t="shared" si="59"/>
        <v>0</v>
      </c>
      <c r="AC80" s="317">
        <f t="shared" si="60"/>
        <v>0</v>
      </c>
      <c r="AD80" s="317">
        <f t="shared" si="61"/>
        <v>0</v>
      </c>
      <c r="AE80" s="300">
        <f t="shared" si="72"/>
        <v>0</v>
      </c>
      <c r="AF80" s="317">
        <f t="shared" si="73"/>
        <v>0</v>
      </c>
      <c r="AG80" s="317">
        <f t="shared" si="74"/>
        <v>0</v>
      </c>
      <c r="AH80" s="301">
        <f t="shared" si="75"/>
        <v>0</v>
      </c>
      <c r="AI80" s="300">
        <f t="shared" si="76"/>
        <v>0</v>
      </c>
      <c r="AJ80" s="300">
        <f t="shared" si="77"/>
        <v>0</v>
      </c>
      <c r="AK80" s="300">
        <f t="shared" si="78"/>
        <v>0</v>
      </c>
      <c r="AL80" s="302">
        <f t="shared" si="79"/>
        <v>0</v>
      </c>
      <c r="AM80" s="302">
        <f t="shared" si="80"/>
        <v>0</v>
      </c>
      <c r="AN80" s="302">
        <f t="shared" si="81"/>
        <v>0</v>
      </c>
      <c r="AO80" s="302">
        <f t="shared" si="62"/>
        <v>0</v>
      </c>
      <c r="AP80" s="302">
        <f t="shared" si="63"/>
        <v>0</v>
      </c>
      <c r="AQ80" s="302">
        <f t="shared" si="82"/>
        <v>0</v>
      </c>
      <c r="AR80" s="302">
        <f t="shared" si="64"/>
        <v>0</v>
      </c>
      <c r="AS80" s="302">
        <f t="shared" si="65"/>
        <v>0</v>
      </c>
      <c r="AT80" s="302">
        <f t="shared" si="83"/>
        <v>0</v>
      </c>
      <c r="AU80" s="318">
        <f t="shared" si="84"/>
        <v>0</v>
      </c>
      <c r="AV80" s="319"/>
      <c r="AW80" s="302">
        <f t="shared" si="85"/>
        <v>0</v>
      </c>
      <c r="AX80" s="302">
        <f t="shared" si="86"/>
        <v>0</v>
      </c>
      <c r="AY80" s="284">
        <f t="shared" si="66"/>
        <v>0</v>
      </c>
      <c r="AZ80" s="284">
        <f t="shared" si="67"/>
        <v>0</v>
      </c>
      <c r="BA80" s="284">
        <f t="shared" si="87"/>
        <v>0</v>
      </c>
      <c r="BB80" s="289"/>
      <c r="BC80" s="290" t="str" cm="1">
        <f t="array" ref="BC80">_xlfn.IFS(BA80&gt;Y80,"KO : Le montant retenu TTC est supérieur au montant présenté TTC. Merci de revoir la ligne de dépense ou plafonner son montant.",AY80&gt;W80,"Attention : Le montant retenu HT est supérieur au montant HT présenté. Merci de revoir la ligne de dépense, plafonner son montant, ou justifier la reventillation HT / TVA.",AZ80&gt;X80,"Attention : Le montant TVA retenu est supérieur au montant TVA présenté. Merci de revoir la ligne de dépense, plafonner son montant, ou justifier la reventillation HT / TVA.",Y80=0,"",BA80=Y80,"OK",BA80&lt;Y80,"Montant instruit inférieur au montant présenté.")</f>
        <v/>
      </c>
      <c r="BD80" s="291">
        <f t="shared" si="68"/>
        <v>0</v>
      </c>
      <c r="BE80" s="291">
        <f t="shared" si="69"/>
        <v>0</v>
      </c>
      <c r="BF80" s="291">
        <f t="shared" si="70"/>
        <v>0</v>
      </c>
    </row>
    <row r="81" spans="1:58">
      <c r="A81" s="68">
        <v>77</v>
      </c>
      <c r="B81" s="257"/>
      <c r="C81" s="258"/>
      <c r="D81" s="257"/>
      <c r="E81" s="257"/>
      <c r="F81" s="280"/>
      <c r="G81" s="281"/>
      <c r="H81" s="259"/>
      <c r="I81" s="211"/>
      <c r="J81" s="257"/>
      <c r="K81" s="257"/>
      <c r="L81" s="257"/>
      <c r="M81" s="260"/>
      <c r="N81" s="261"/>
      <c r="O81" s="147">
        <f t="shared" si="54"/>
        <v>0</v>
      </c>
      <c r="P81" s="261"/>
      <c r="Q81" s="261"/>
      <c r="R81" s="147">
        <f t="shared" si="55"/>
        <v>0</v>
      </c>
      <c r="S81" s="261"/>
      <c r="T81" s="261"/>
      <c r="U81" s="220">
        <f t="shared" si="56"/>
        <v>0</v>
      </c>
      <c r="V81" s="262"/>
      <c r="W81" s="291">
        <f t="shared" si="71"/>
        <v>0</v>
      </c>
      <c r="X81" s="291" cm="1">
        <f t="array" ref="X81">IFERROR(_xlfn.IFS(V81="Devis 1",N81,V81="Devis 1 majoré",N81*1.15,V81="Devis 2",Q81,V81="Devis 3",T81),0)</f>
        <v>0</v>
      </c>
      <c r="Y81" s="291">
        <f t="shared" si="57"/>
        <v>0</v>
      </c>
      <c r="Z81" s="263"/>
      <c r="AA81" s="317">
        <f t="shared" si="58"/>
        <v>0</v>
      </c>
      <c r="AB81" s="316">
        <f t="shared" si="59"/>
        <v>0</v>
      </c>
      <c r="AC81" s="317">
        <f t="shared" si="60"/>
        <v>0</v>
      </c>
      <c r="AD81" s="317">
        <f t="shared" si="61"/>
        <v>0</v>
      </c>
      <c r="AE81" s="300">
        <f t="shared" si="72"/>
        <v>0</v>
      </c>
      <c r="AF81" s="317">
        <f t="shared" si="73"/>
        <v>0</v>
      </c>
      <c r="AG81" s="317">
        <f t="shared" si="74"/>
        <v>0</v>
      </c>
      <c r="AH81" s="301">
        <f t="shared" si="75"/>
        <v>0</v>
      </c>
      <c r="AI81" s="300">
        <f t="shared" si="76"/>
        <v>0</v>
      </c>
      <c r="AJ81" s="300">
        <f t="shared" si="77"/>
        <v>0</v>
      </c>
      <c r="AK81" s="300">
        <f t="shared" si="78"/>
        <v>0</v>
      </c>
      <c r="AL81" s="302">
        <f t="shared" si="79"/>
        <v>0</v>
      </c>
      <c r="AM81" s="302">
        <f t="shared" si="80"/>
        <v>0</v>
      </c>
      <c r="AN81" s="302">
        <f t="shared" si="81"/>
        <v>0</v>
      </c>
      <c r="AO81" s="302">
        <f t="shared" si="62"/>
        <v>0</v>
      </c>
      <c r="AP81" s="302">
        <f t="shared" si="63"/>
        <v>0</v>
      </c>
      <c r="AQ81" s="302">
        <f t="shared" si="82"/>
        <v>0</v>
      </c>
      <c r="AR81" s="302">
        <f t="shared" si="64"/>
        <v>0</v>
      </c>
      <c r="AS81" s="302">
        <f t="shared" si="65"/>
        <v>0</v>
      </c>
      <c r="AT81" s="302">
        <f t="shared" si="83"/>
        <v>0</v>
      </c>
      <c r="AU81" s="318">
        <f t="shared" si="84"/>
        <v>0</v>
      </c>
      <c r="AV81" s="319"/>
      <c r="AW81" s="302">
        <f t="shared" si="85"/>
        <v>0</v>
      </c>
      <c r="AX81" s="302">
        <f t="shared" si="86"/>
        <v>0</v>
      </c>
      <c r="AY81" s="284">
        <f t="shared" si="66"/>
        <v>0</v>
      </c>
      <c r="AZ81" s="284">
        <f t="shared" si="67"/>
        <v>0</v>
      </c>
      <c r="BA81" s="284">
        <f t="shared" si="87"/>
        <v>0</v>
      </c>
      <c r="BB81" s="289"/>
      <c r="BC81" s="290" t="str" cm="1">
        <f t="array" ref="BC81">_xlfn.IFS(BA81&gt;Y81,"KO : Le montant retenu TTC est supérieur au montant présenté TTC. Merci de revoir la ligne de dépense ou plafonner son montant.",AY81&gt;W81,"Attention : Le montant retenu HT est supérieur au montant HT présenté. Merci de revoir la ligne de dépense, plafonner son montant, ou justifier la reventillation HT / TVA.",AZ81&gt;X81,"Attention : Le montant TVA retenu est supérieur au montant TVA présenté. Merci de revoir la ligne de dépense, plafonner son montant, ou justifier la reventillation HT / TVA.",Y81=0,"",BA81=Y81,"OK",BA81&lt;Y81,"Montant instruit inférieur au montant présenté.")</f>
        <v/>
      </c>
      <c r="BD81" s="291">
        <f t="shared" si="68"/>
        <v>0</v>
      </c>
      <c r="BE81" s="291">
        <f t="shared" si="69"/>
        <v>0</v>
      </c>
      <c r="BF81" s="291">
        <f t="shared" si="70"/>
        <v>0</v>
      </c>
    </row>
    <row r="82" spans="1:58">
      <c r="A82" s="68">
        <v>78</v>
      </c>
      <c r="B82" s="257"/>
      <c r="C82" s="258"/>
      <c r="D82" s="257"/>
      <c r="E82" s="257"/>
      <c r="F82" s="280"/>
      <c r="G82" s="281"/>
      <c r="H82" s="259"/>
      <c r="I82" s="211"/>
      <c r="J82" s="257"/>
      <c r="K82" s="257"/>
      <c r="L82" s="257"/>
      <c r="M82" s="260"/>
      <c r="N82" s="261"/>
      <c r="O82" s="147">
        <f t="shared" si="54"/>
        <v>0</v>
      </c>
      <c r="P82" s="261"/>
      <c r="Q82" s="261"/>
      <c r="R82" s="147">
        <f t="shared" si="55"/>
        <v>0</v>
      </c>
      <c r="S82" s="261"/>
      <c r="T82" s="261"/>
      <c r="U82" s="220">
        <f t="shared" si="56"/>
        <v>0</v>
      </c>
      <c r="V82" s="262"/>
      <c r="W82" s="291">
        <f t="shared" si="71"/>
        <v>0</v>
      </c>
      <c r="X82" s="291" cm="1">
        <f t="array" ref="X82">IFERROR(_xlfn.IFS(V82="Devis 1",N82,V82="Devis 1 majoré",N82*1.15,V82="Devis 2",Q82,V82="Devis 3",T82),0)</f>
        <v>0</v>
      </c>
      <c r="Y82" s="291">
        <f t="shared" si="57"/>
        <v>0</v>
      </c>
      <c r="Z82" s="263"/>
      <c r="AA82" s="317">
        <f t="shared" si="58"/>
        <v>0</v>
      </c>
      <c r="AB82" s="316">
        <f t="shared" si="59"/>
        <v>0</v>
      </c>
      <c r="AC82" s="317">
        <f t="shared" si="60"/>
        <v>0</v>
      </c>
      <c r="AD82" s="317">
        <f t="shared" si="61"/>
        <v>0</v>
      </c>
      <c r="AE82" s="300">
        <f t="shared" si="72"/>
        <v>0</v>
      </c>
      <c r="AF82" s="317">
        <f t="shared" si="73"/>
        <v>0</v>
      </c>
      <c r="AG82" s="317">
        <f t="shared" si="74"/>
        <v>0</v>
      </c>
      <c r="AH82" s="301">
        <f t="shared" si="75"/>
        <v>0</v>
      </c>
      <c r="AI82" s="300">
        <f t="shared" si="76"/>
        <v>0</v>
      </c>
      <c r="AJ82" s="300">
        <f t="shared" si="77"/>
        <v>0</v>
      </c>
      <c r="AK82" s="300">
        <f t="shared" si="78"/>
        <v>0</v>
      </c>
      <c r="AL82" s="302">
        <f t="shared" si="79"/>
        <v>0</v>
      </c>
      <c r="AM82" s="302">
        <f t="shared" si="80"/>
        <v>0</v>
      </c>
      <c r="AN82" s="302">
        <f t="shared" si="81"/>
        <v>0</v>
      </c>
      <c r="AO82" s="302">
        <f t="shared" si="62"/>
        <v>0</v>
      </c>
      <c r="AP82" s="302">
        <f t="shared" si="63"/>
        <v>0</v>
      </c>
      <c r="AQ82" s="302">
        <f t="shared" si="82"/>
        <v>0</v>
      </c>
      <c r="AR82" s="302">
        <f t="shared" si="64"/>
        <v>0</v>
      </c>
      <c r="AS82" s="302">
        <f t="shared" si="65"/>
        <v>0</v>
      </c>
      <c r="AT82" s="302">
        <f t="shared" si="83"/>
        <v>0</v>
      </c>
      <c r="AU82" s="318">
        <f t="shared" si="84"/>
        <v>0</v>
      </c>
      <c r="AV82" s="319"/>
      <c r="AW82" s="302">
        <f t="shared" si="85"/>
        <v>0</v>
      </c>
      <c r="AX82" s="302">
        <f t="shared" si="86"/>
        <v>0</v>
      </c>
      <c r="AY82" s="284">
        <f t="shared" si="66"/>
        <v>0</v>
      </c>
      <c r="AZ82" s="284">
        <f t="shared" si="67"/>
        <v>0</v>
      </c>
      <c r="BA82" s="284">
        <f t="shared" si="87"/>
        <v>0</v>
      </c>
      <c r="BB82" s="289"/>
      <c r="BC82" s="290" t="str" cm="1">
        <f t="array" ref="BC82">_xlfn.IFS(BA82&gt;Y82,"KO : Le montant retenu TTC est supérieur au montant présenté TTC. Merci de revoir la ligne de dépense ou plafonner son montant.",AY82&gt;W82,"Attention : Le montant retenu HT est supérieur au montant HT présenté. Merci de revoir la ligne de dépense, plafonner son montant, ou justifier la reventillation HT / TVA.",AZ82&gt;X82,"Attention : Le montant TVA retenu est supérieur au montant TVA présenté. Merci de revoir la ligne de dépense, plafonner son montant, ou justifier la reventillation HT / TVA.",Y82=0,"",BA82=Y82,"OK",BA82&lt;Y82,"Montant instruit inférieur au montant présenté.")</f>
        <v/>
      </c>
      <c r="BD82" s="291">
        <f t="shared" si="68"/>
        <v>0</v>
      </c>
      <c r="BE82" s="291">
        <f t="shared" si="69"/>
        <v>0</v>
      </c>
      <c r="BF82" s="291">
        <f t="shared" si="70"/>
        <v>0</v>
      </c>
    </row>
    <row r="83" spans="1:58">
      <c r="A83" s="68">
        <v>79</v>
      </c>
      <c r="B83" s="257"/>
      <c r="C83" s="258"/>
      <c r="D83" s="257"/>
      <c r="E83" s="257"/>
      <c r="F83" s="280"/>
      <c r="G83" s="281"/>
      <c r="H83" s="259"/>
      <c r="I83" s="211"/>
      <c r="J83" s="257"/>
      <c r="K83" s="257"/>
      <c r="L83" s="257"/>
      <c r="M83" s="260"/>
      <c r="N83" s="261"/>
      <c r="O83" s="147">
        <f t="shared" si="54"/>
        <v>0</v>
      </c>
      <c r="P83" s="261"/>
      <c r="Q83" s="261"/>
      <c r="R83" s="147">
        <f t="shared" si="55"/>
        <v>0</v>
      </c>
      <c r="S83" s="261"/>
      <c r="T83" s="261"/>
      <c r="U83" s="220">
        <f t="shared" si="56"/>
        <v>0</v>
      </c>
      <c r="V83" s="262"/>
      <c r="W83" s="291">
        <f t="shared" si="71"/>
        <v>0</v>
      </c>
      <c r="X83" s="291" cm="1">
        <f t="array" ref="X83">IFERROR(_xlfn.IFS(V83="Devis 1",N83,V83="Devis 1 majoré",N83*1.15,V83="Devis 2",Q83,V83="Devis 3",T83),0)</f>
        <v>0</v>
      </c>
      <c r="Y83" s="291">
        <f t="shared" si="57"/>
        <v>0</v>
      </c>
      <c r="Z83" s="263"/>
      <c r="AA83" s="317">
        <f t="shared" si="58"/>
        <v>0</v>
      </c>
      <c r="AB83" s="316">
        <f t="shared" si="59"/>
        <v>0</v>
      </c>
      <c r="AC83" s="317">
        <f t="shared" si="60"/>
        <v>0</v>
      </c>
      <c r="AD83" s="317">
        <f t="shared" si="61"/>
        <v>0</v>
      </c>
      <c r="AE83" s="300">
        <f t="shared" si="72"/>
        <v>0</v>
      </c>
      <c r="AF83" s="317">
        <f t="shared" si="73"/>
        <v>0</v>
      </c>
      <c r="AG83" s="317">
        <f t="shared" si="74"/>
        <v>0</v>
      </c>
      <c r="AH83" s="301">
        <f t="shared" si="75"/>
        <v>0</v>
      </c>
      <c r="AI83" s="300">
        <f t="shared" si="76"/>
        <v>0</v>
      </c>
      <c r="AJ83" s="300">
        <f t="shared" si="77"/>
        <v>0</v>
      </c>
      <c r="AK83" s="300">
        <f t="shared" si="78"/>
        <v>0</v>
      </c>
      <c r="AL83" s="302">
        <f t="shared" si="79"/>
        <v>0</v>
      </c>
      <c r="AM83" s="302">
        <f t="shared" si="80"/>
        <v>0</v>
      </c>
      <c r="AN83" s="302">
        <f t="shared" si="81"/>
        <v>0</v>
      </c>
      <c r="AO83" s="302">
        <f t="shared" si="62"/>
        <v>0</v>
      </c>
      <c r="AP83" s="302">
        <f t="shared" si="63"/>
        <v>0</v>
      </c>
      <c r="AQ83" s="302">
        <f t="shared" si="82"/>
        <v>0</v>
      </c>
      <c r="AR83" s="302">
        <f t="shared" si="64"/>
        <v>0</v>
      </c>
      <c r="AS83" s="302">
        <f t="shared" si="65"/>
        <v>0</v>
      </c>
      <c r="AT83" s="302">
        <f t="shared" si="83"/>
        <v>0</v>
      </c>
      <c r="AU83" s="318">
        <f t="shared" si="84"/>
        <v>0</v>
      </c>
      <c r="AV83" s="319"/>
      <c r="AW83" s="302">
        <f t="shared" si="85"/>
        <v>0</v>
      </c>
      <c r="AX83" s="302">
        <f t="shared" si="86"/>
        <v>0</v>
      </c>
      <c r="AY83" s="284">
        <f t="shared" si="66"/>
        <v>0</v>
      </c>
      <c r="AZ83" s="284">
        <f t="shared" si="67"/>
        <v>0</v>
      </c>
      <c r="BA83" s="284">
        <f t="shared" si="87"/>
        <v>0</v>
      </c>
      <c r="BB83" s="289"/>
      <c r="BC83" s="290" t="str" cm="1">
        <f t="array" ref="BC83">_xlfn.IFS(BA83&gt;Y83,"KO : Le montant retenu TTC est supérieur au montant présenté TTC. Merci de revoir la ligne de dépense ou plafonner son montant.",AY83&gt;W83,"Attention : Le montant retenu HT est supérieur au montant HT présenté. Merci de revoir la ligne de dépense, plafonner son montant, ou justifier la reventillation HT / TVA.",AZ83&gt;X83,"Attention : Le montant TVA retenu est supérieur au montant TVA présenté. Merci de revoir la ligne de dépense, plafonner son montant, ou justifier la reventillation HT / TVA.",Y83=0,"",BA83=Y83,"OK",BA83&lt;Y83,"Montant instruit inférieur au montant présenté.")</f>
        <v/>
      </c>
      <c r="BD83" s="291">
        <f t="shared" si="68"/>
        <v>0</v>
      </c>
      <c r="BE83" s="291">
        <f t="shared" si="69"/>
        <v>0</v>
      </c>
      <c r="BF83" s="291">
        <f t="shared" si="70"/>
        <v>0</v>
      </c>
    </row>
    <row r="84" spans="1:58">
      <c r="A84" s="68">
        <v>80</v>
      </c>
      <c r="B84" s="257"/>
      <c r="C84" s="258"/>
      <c r="D84" s="257"/>
      <c r="E84" s="257"/>
      <c r="F84" s="280"/>
      <c r="G84" s="281"/>
      <c r="H84" s="259"/>
      <c r="I84" s="211"/>
      <c r="J84" s="257"/>
      <c r="K84" s="257"/>
      <c r="L84" s="257"/>
      <c r="M84" s="260"/>
      <c r="N84" s="261"/>
      <c r="O84" s="147">
        <f t="shared" si="54"/>
        <v>0</v>
      </c>
      <c r="P84" s="261"/>
      <c r="Q84" s="261"/>
      <c r="R84" s="147">
        <f t="shared" si="55"/>
        <v>0</v>
      </c>
      <c r="S84" s="261"/>
      <c r="T84" s="261"/>
      <c r="U84" s="220">
        <f t="shared" si="56"/>
        <v>0</v>
      </c>
      <c r="V84" s="262"/>
      <c r="W84" s="291">
        <f t="shared" si="71"/>
        <v>0</v>
      </c>
      <c r="X84" s="291" cm="1">
        <f t="array" ref="X84">IFERROR(_xlfn.IFS(V84="Devis 1",N84,V84="Devis 1 majoré",N84*1.15,V84="Devis 2",Q84,V84="Devis 3",T84),0)</f>
        <v>0</v>
      </c>
      <c r="Y84" s="291">
        <f t="shared" si="57"/>
        <v>0</v>
      </c>
      <c r="Z84" s="263"/>
      <c r="AA84" s="317">
        <f t="shared" si="58"/>
        <v>0</v>
      </c>
      <c r="AB84" s="316">
        <f t="shared" si="59"/>
        <v>0</v>
      </c>
      <c r="AC84" s="317">
        <f t="shared" si="60"/>
        <v>0</v>
      </c>
      <c r="AD84" s="317">
        <f t="shared" si="61"/>
        <v>0</v>
      </c>
      <c r="AE84" s="300">
        <f t="shared" si="72"/>
        <v>0</v>
      </c>
      <c r="AF84" s="317">
        <f t="shared" si="73"/>
        <v>0</v>
      </c>
      <c r="AG84" s="317">
        <f t="shared" si="74"/>
        <v>0</v>
      </c>
      <c r="AH84" s="301">
        <f t="shared" si="75"/>
        <v>0</v>
      </c>
      <c r="AI84" s="300">
        <f t="shared" si="76"/>
        <v>0</v>
      </c>
      <c r="AJ84" s="300">
        <f t="shared" si="77"/>
        <v>0</v>
      </c>
      <c r="AK84" s="300">
        <f t="shared" si="78"/>
        <v>0</v>
      </c>
      <c r="AL84" s="302">
        <f t="shared" si="79"/>
        <v>0</v>
      </c>
      <c r="AM84" s="302">
        <f t="shared" si="80"/>
        <v>0</v>
      </c>
      <c r="AN84" s="302">
        <f t="shared" si="81"/>
        <v>0</v>
      </c>
      <c r="AO84" s="302">
        <f t="shared" si="62"/>
        <v>0</v>
      </c>
      <c r="AP84" s="302">
        <f t="shared" si="63"/>
        <v>0</v>
      </c>
      <c r="AQ84" s="302">
        <f t="shared" si="82"/>
        <v>0</v>
      </c>
      <c r="AR84" s="302">
        <f t="shared" si="64"/>
        <v>0</v>
      </c>
      <c r="AS84" s="302">
        <f t="shared" si="65"/>
        <v>0</v>
      </c>
      <c r="AT84" s="302">
        <f t="shared" si="83"/>
        <v>0</v>
      </c>
      <c r="AU84" s="318">
        <f t="shared" si="84"/>
        <v>0</v>
      </c>
      <c r="AV84" s="319"/>
      <c r="AW84" s="302">
        <f t="shared" si="85"/>
        <v>0</v>
      </c>
      <c r="AX84" s="302">
        <f t="shared" si="86"/>
        <v>0</v>
      </c>
      <c r="AY84" s="284">
        <f t="shared" si="66"/>
        <v>0</v>
      </c>
      <c r="AZ84" s="284">
        <f t="shared" si="67"/>
        <v>0</v>
      </c>
      <c r="BA84" s="284">
        <f t="shared" si="87"/>
        <v>0</v>
      </c>
      <c r="BB84" s="289"/>
      <c r="BC84" s="290" t="str" cm="1">
        <f t="array" ref="BC84">_xlfn.IFS(BA84&gt;Y84,"KO : Le montant retenu TTC est supérieur au montant présenté TTC. Merci de revoir la ligne de dépense ou plafonner son montant.",AY84&gt;W84,"Attention : Le montant retenu HT est supérieur au montant HT présenté. Merci de revoir la ligne de dépense, plafonner son montant, ou justifier la reventillation HT / TVA.",AZ84&gt;X84,"Attention : Le montant TVA retenu est supérieur au montant TVA présenté. Merci de revoir la ligne de dépense, plafonner son montant, ou justifier la reventillation HT / TVA.",Y84=0,"",BA84=Y84,"OK",BA84&lt;Y84,"Montant instruit inférieur au montant présenté.")</f>
        <v/>
      </c>
      <c r="BD84" s="291">
        <f t="shared" si="68"/>
        <v>0</v>
      </c>
      <c r="BE84" s="291">
        <f t="shared" si="69"/>
        <v>0</v>
      </c>
      <c r="BF84" s="291">
        <f t="shared" si="70"/>
        <v>0</v>
      </c>
    </row>
    <row r="85" spans="1:58">
      <c r="A85" s="68">
        <v>81</v>
      </c>
      <c r="B85" s="257"/>
      <c r="C85" s="258"/>
      <c r="D85" s="257"/>
      <c r="E85" s="257"/>
      <c r="F85" s="280"/>
      <c r="G85" s="281"/>
      <c r="H85" s="259"/>
      <c r="I85" s="211"/>
      <c r="J85" s="257"/>
      <c r="K85" s="257"/>
      <c r="L85" s="257"/>
      <c r="M85" s="260"/>
      <c r="N85" s="261"/>
      <c r="O85" s="147">
        <f t="shared" si="54"/>
        <v>0</v>
      </c>
      <c r="P85" s="261"/>
      <c r="Q85" s="261"/>
      <c r="R85" s="147">
        <f t="shared" si="55"/>
        <v>0</v>
      </c>
      <c r="S85" s="261"/>
      <c r="T85" s="261"/>
      <c r="U85" s="220">
        <f t="shared" si="56"/>
        <v>0</v>
      </c>
      <c r="V85" s="262"/>
      <c r="W85" s="291">
        <f t="shared" si="71"/>
        <v>0</v>
      </c>
      <c r="X85" s="291" cm="1">
        <f t="array" ref="X85">IFERROR(_xlfn.IFS(V85="Devis 1",N85,V85="Devis 1 majoré",N85*1.15,V85="Devis 2",Q85,V85="Devis 3",T85),0)</f>
        <v>0</v>
      </c>
      <c r="Y85" s="291">
        <f t="shared" si="57"/>
        <v>0</v>
      </c>
      <c r="Z85" s="263"/>
      <c r="AA85" s="317">
        <f t="shared" si="58"/>
        <v>0</v>
      </c>
      <c r="AB85" s="316">
        <f t="shared" si="59"/>
        <v>0</v>
      </c>
      <c r="AC85" s="317">
        <f t="shared" si="60"/>
        <v>0</v>
      </c>
      <c r="AD85" s="317">
        <f t="shared" si="61"/>
        <v>0</v>
      </c>
      <c r="AE85" s="300">
        <f t="shared" si="72"/>
        <v>0</v>
      </c>
      <c r="AF85" s="317">
        <f t="shared" si="73"/>
        <v>0</v>
      </c>
      <c r="AG85" s="317">
        <f t="shared" si="74"/>
        <v>0</v>
      </c>
      <c r="AH85" s="301">
        <f t="shared" si="75"/>
        <v>0</v>
      </c>
      <c r="AI85" s="300">
        <f t="shared" si="76"/>
        <v>0</v>
      </c>
      <c r="AJ85" s="300">
        <f t="shared" si="77"/>
        <v>0</v>
      </c>
      <c r="AK85" s="300">
        <f t="shared" si="78"/>
        <v>0</v>
      </c>
      <c r="AL85" s="302">
        <f t="shared" si="79"/>
        <v>0</v>
      </c>
      <c r="AM85" s="302">
        <f t="shared" si="80"/>
        <v>0</v>
      </c>
      <c r="AN85" s="302">
        <f t="shared" si="81"/>
        <v>0</v>
      </c>
      <c r="AO85" s="302">
        <f t="shared" si="62"/>
        <v>0</v>
      </c>
      <c r="AP85" s="302">
        <f t="shared" si="63"/>
        <v>0</v>
      </c>
      <c r="AQ85" s="302">
        <f t="shared" si="82"/>
        <v>0</v>
      </c>
      <c r="AR85" s="302">
        <f t="shared" si="64"/>
        <v>0</v>
      </c>
      <c r="AS85" s="302">
        <f t="shared" si="65"/>
        <v>0</v>
      </c>
      <c r="AT85" s="302">
        <f t="shared" si="83"/>
        <v>0</v>
      </c>
      <c r="AU85" s="318">
        <f t="shared" si="84"/>
        <v>0</v>
      </c>
      <c r="AV85" s="319"/>
      <c r="AW85" s="302">
        <f t="shared" si="85"/>
        <v>0</v>
      </c>
      <c r="AX85" s="302">
        <f t="shared" si="86"/>
        <v>0</v>
      </c>
      <c r="AY85" s="284">
        <f t="shared" si="66"/>
        <v>0</v>
      </c>
      <c r="AZ85" s="284">
        <f t="shared" si="67"/>
        <v>0</v>
      </c>
      <c r="BA85" s="284">
        <f t="shared" si="87"/>
        <v>0</v>
      </c>
      <c r="BB85" s="289"/>
      <c r="BC85" s="290" t="str" cm="1">
        <f t="array" ref="BC85">_xlfn.IFS(BA85&gt;Y85,"KO : Le montant retenu TTC est supérieur au montant présenté TTC. Merci de revoir la ligne de dépense ou plafonner son montant.",AY85&gt;W85,"Attention : Le montant retenu HT est supérieur au montant HT présenté. Merci de revoir la ligne de dépense, plafonner son montant, ou justifier la reventillation HT / TVA.",AZ85&gt;X85,"Attention : Le montant TVA retenu est supérieur au montant TVA présenté. Merci de revoir la ligne de dépense, plafonner son montant, ou justifier la reventillation HT / TVA.",Y85=0,"",BA85=Y85,"OK",BA85&lt;Y85,"Montant instruit inférieur au montant présenté.")</f>
        <v/>
      </c>
      <c r="BD85" s="291">
        <f t="shared" si="68"/>
        <v>0</v>
      </c>
      <c r="BE85" s="291">
        <f t="shared" si="69"/>
        <v>0</v>
      </c>
      <c r="BF85" s="291">
        <f t="shared" si="70"/>
        <v>0</v>
      </c>
    </row>
    <row r="86" spans="1:58">
      <c r="A86" s="68">
        <v>82</v>
      </c>
      <c r="B86" s="257"/>
      <c r="C86" s="258"/>
      <c r="D86" s="257"/>
      <c r="E86" s="257"/>
      <c r="F86" s="280"/>
      <c r="G86" s="281"/>
      <c r="H86" s="259"/>
      <c r="I86" s="211"/>
      <c r="J86" s="257"/>
      <c r="K86" s="257"/>
      <c r="L86" s="257"/>
      <c r="M86" s="260"/>
      <c r="N86" s="261"/>
      <c r="O86" s="147">
        <f t="shared" si="54"/>
        <v>0</v>
      </c>
      <c r="P86" s="261"/>
      <c r="Q86" s="261"/>
      <c r="R86" s="147">
        <f t="shared" si="55"/>
        <v>0</v>
      </c>
      <c r="S86" s="261"/>
      <c r="T86" s="261"/>
      <c r="U86" s="220">
        <f t="shared" si="56"/>
        <v>0</v>
      </c>
      <c r="V86" s="262"/>
      <c r="W86" s="291">
        <f t="shared" si="71"/>
        <v>0</v>
      </c>
      <c r="X86" s="291" cm="1">
        <f t="array" ref="X86">IFERROR(_xlfn.IFS(V86="Devis 1",N86,V86="Devis 1 majoré",N86*1.15,V86="Devis 2",Q86,V86="Devis 3",T86),0)</f>
        <v>0</v>
      </c>
      <c r="Y86" s="291">
        <f t="shared" si="57"/>
        <v>0</v>
      </c>
      <c r="Z86" s="263"/>
      <c r="AA86" s="317">
        <f t="shared" si="58"/>
        <v>0</v>
      </c>
      <c r="AB86" s="316">
        <f t="shared" si="59"/>
        <v>0</v>
      </c>
      <c r="AC86" s="317">
        <f t="shared" si="60"/>
        <v>0</v>
      </c>
      <c r="AD86" s="317">
        <f t="shared" si="61"/>
        <v>0</v>
      </c>
      <c r="AE86" s="300">
        <f t="shared" si="72"/>
        <v>0</v>
      </c>
      <c r="AF86" s="317">
        <f t="shared" si="73"/>
        <v>0</v>
      </c>
      <c r="AG86" s="317">
        <f t="shared" si="74"/>
        <v>0</v>
      </c>
      <c r="AH86" s="301">
        <f t="shared" si="75"/>
        <v>0</v>
      </c>
      <c r="AI86" s="300">
        <f t="shared" si="76"/>
        <v>0</v>
      </c>
      <c r="AJ86" s="300">
        <f t="shared" si="77"/>
        <v>0</v>
      </c>
      <c r="AK86" s="300">
        <f t="shared" si="78"/>
        <v>0</v>
      </c>
      <c r="AL86" s="302">
        <f t="shared" si="79"/>
        <v>0</v>
      </c>
      <c r="AM86" s="302">
        <f t="shared" si="80"/>
        <v>0</v>
      </c>
      <c r="AN86" s="302">
        <f t="shared" si="81"/>
        <v>0</v>
      </c>
      <c r="AO86" s="302">
        <f t="shared" si="62"/>
        <v>0</v>
      </c>
      <c r="AP86" s="302">
        <f t="shared" si="63"/>
        <v>0</v>
      </c>
      <c r="AQ86" s="302">
        <f t="shared" si="82"/>
        <v>0</v>
      </c>
      <c r="AR86" s="302">
        <f t="shared" si="64"/>
        <v>0</v>
      </c>
      <c r="AS86" s="302">
        <f t="shared" si="65"/>
        <v>0</v>
      </c>
      <c r="AT86" s="302">
        <f t="shared" si="83"/>
        <v>0</v>
      </c>
      <c r="AU86" s="318">
        <f t="shared" si="84"/>
        <v>0</v>
      </c>
      <c r="AV86" s="319"/>
      <c r="AW86" s="302">
        <f t="shared" si="85"/>
        <v>0</v>
      </c>
      <c r="AX86" s="302">
        <f t="shared" si="86"/>
        <v>0</v>
      </c>
      <c r="AY86" s="284">
        <f t="shared" si="66"/>
        <v>0</v>
      </c>
      <c r="AZ86" s="284">
        <f t="shared" si="67"/>
        <v>0</v>
      </c>
      <c r="BA86" s="284">
        <f t="shared" si="87"/>
        <v>0</v>
      </c>
      <c r="BB86" s="289"/>
      <c r="BC86" s="290" t="str" cm="1">
        <f t="array" ref="BC86">_xlfn.IFS(BA86&gt;Y86,"KO : Le montant retenu TTC est supérieur au montant présenté TTC. Merci de revoir la ligne de dépense ou plafonner son montant.",AY86&gt;W86,"Attention : Le montant retenu HT est supérieur au montant HT présenté. Merci de revoir la ligne de dépense, plafonner son montant, ou justifier la reventillation HT / TVA.",AZ86&gt;X86,"Attention : Le montant TVA retenu est supérieur au montant TVA présenté. Merci de revoir la ligne de dépense, plafonner son montant, ou justifier la reventillation HT / TVA.",Y86=0,"",BA86=Y86,"OK",BA86&lt;Y86,"Montant instruit inférieur au montant présenté.")</f>
        <v/>
      </c>
      <c r="BD86" s="291">
        <f t="shared" si="68"/>
        <v>0</v>
      </c>
      <c r="BE86" s="291">
        <f t="shared" si="69"/>
        <v>0</v>
      </c>
      <c r="BF86" s="291">
        <f t="shared" si="70"/>
        <v>0</v>
      </c>
    </row>
    <row r="87" spans="1:58">
      <c r="A87" s="68">
        <v>83</v>
      </c>
      <c r="B87" s="257"/>
      <c r="C87" s="258"/>
      <c r="D87" s="257"/>
      <c r="E87" s="257"/>
      <c r="F87" s="280"/>
      <c r="G87" s="281"/>
      <c r="H87" s="259"/>
      <c r="I87" s="211"/>
      <c r="J87" s="257"/>
      <c r="K87" s="257"/>
      <c r="L87" s="257"/>
      <c r="M87" s="260"/>
      <c r="N87" s="261"/>
      <c r="O87" s="147">
        <f t="shared" si="54"/>
        <v>0</v>
      </c>
      <c r="P87" s="261"/>
      <c r="Q87" s="261"/>
      <c r="R87" s="147">
        <f t="shared" si="55"/>
        <v>0</v>
      </c>
      <c r="S87" s="261"/>
      <c r="T87" s="261"/>
      <c r="U87" s="220">
        <f t="shared" si="56"/>
        <v>0</v>
      </c>
      <c r="V87" s="262"/>
      <c r="W87" s="291">
        <f t="shared" si="71"/>
        <v>0</v>
      </c>
      <c r="X87" s="291" cm="1">
        <f t="array" ref="X87">IFERROR(_xlfn.IFS(V87="Devis 1",N87,V87="Devis 1 majoré",N87*1.15,V87="Devis 2",Q87,V87="Devis 3",T87),0)</f>
        <v>0</v>
      </c>
      <c r="Y87" s="291">
        <f t="shared" si="57"/>
        <v>0</v>
      </c>
      <c r="Z87" s="263"/>
      <c r="AA87" s="317">
        <f t="shared" si="58"/>
        <v>0</v>
      </c>
      <c r="AB87" s="316">
        <f t="shared" si="59"/>
        <v>0</v>
      </c>
      <c r="AC87" s="317">
        <f t="shared" si="60"/>
        <v>0</v>
      </c>
      <c r="AD87" s="317">
        <f t="shared" si="61"/>
        <v>0</v>
      </c>
      <c r="AE87" s="300">
        <f t="shared" si="72"/>
        <v>0</v>
      </c>
      <c r="AF87" s="317">
        <f t="shared" si="73"/>
        <v>0</v>
      </c>
      <c r="AG87" s="317">
        <f t="shared" si="74"/>
        <v>0</v>
      </c>
      <c r="AH87" s="301">
        <f t="shared" si="75"/>
        <v>0</v>
      </c>
      <c r="AI87" s="300">
        <f t="shared" si="76"/>
        <v>0</v>
      </c>
      <c r="AJ87" s="300">
        <f t="shared" si="77"/>
        <v>0</v>
      </c>
      <c r="AK87" s="300">
        <f t="shared" si="78"/>
        <v>0</v>
      </c>
      <c r="AL87" s="302">
        <f t="shared" si="79"/>
        <v>0</v>
      </c>
      <c r="AM87" s="302">
        <f t="shared" si="80"/>
        <v>0</v>
      </c>
      <c r="AN87" s="302">
        <f t="shared" si="81"/>
        <v>0</v>
      </c>
      <c r="AO87" s="302">
        <f t="shared" si="62"/>
        <v>0</v>
      </c>
      <c r="AP87" s="302">
        <f t="shared" si="63"/>
        <v>0</v>
      </c>
      <c r="AQ87" s="302">
        <f t="shared" si="82"/>
        <v>0</v>
      </c>
      <c r="AR87" s="302">
        <f t="shared" si="64"/>
        <v>0</v>
      </c>
      <c r="AS87" s="302">
        <f t="shared" si="65"/>
        <v>0</v>
      </c>
      <c r="AT87" s="302">
        <f t="shared" si="83"/>
        <v>0</v>
      </c>
      <c r="AU87" s="318">
        <f t="shared" si="84"/>
        <v>0</v>
      </c>
      <c r="AV87" s="319"/>
      <c r="AW87" s="302">
        <f t="shared" si="85"/>
        <v>0</v>
      </c>
      <c r="AX87" s="302">
        <f t="shared" si="86"/>
        <v>0</v>
      </c>
      <c r="AY87" s="284">
        <f t="shared" si="66"/>
        <v>0</v>
      </c>
      <c r="AZ87" s="284">
        <f t="shared" si="67"/>
        <v>0</v>
      </c>
      <c r="BA87" s="284">
        <f t="shared" si="87"/>
        <v>0</v>
      </c>
      <c r="BB87" s="289"/>
      <c r="BC87" s="290" t="str" cm="1">
        <f t="array" ref="BC87">_xlfn.IFS(BA87&gt;Y87,"KO : Le montant retenu TTC est supérieur au montant présenté TTC. Merci de revoir la ligne de dépense ou plafonner son montant.",AY87&gt;W87,"Attention : Le montant retenu HT est supérieur au montant HT présenté. Merci de revoir la ligne de dépense, plafonner son montant, ou justifier la reventillation HT / TVA.",AZ87&gt;X87,"Attention : Le montant TVA retenu est supérieur au montant TVA présenté. Merci de revoir la ligne de dépense, plafonner son montant, ou justifier la reventillation HT / TVA.",Y87=0,"",BA87=Y87,"OK",BA87&lt;Y87,"Montant instruit inférieur au montant présenté.")</f>
        <v/>
      </c>
      <c r="BD87" s="291">
        <f t="shared" si="68"/>
        <v>0</v>
      </c>
      <c r="BE87" s="291">
        <f t="shared" si="69"/>
        <v>0</v>
      </c>
      <c r="BF87" s="291">
        <f t="shared" si="70"/>
        <v>0</v>
      </c>
    </row>
    <row r="88" spans="1:58">
      <c r="A88" s="68">
        <v>84</v>
      </c>
      <c r="B88" s="257"/>
      <c r="C88" s="258"/>
      <c r="D88" s="257"/>
      <c r="E88" s="257"/>
      <c r="F88" s="280"/>
      <c r="G88" s="281"/>
      <c r="H88" s="259"/>
      <c r="I88" s="211"/>
      <c r="J88" s="257"/>
      <c r="K88" s="257"/>
      <c r="L88" s="257"/>
      <c r="M88" s="260"/>
      <c r="N88" s="261"/>
      <c r="O88" s="147">
        <f t="shared" si="54"/>
        <v>0</v>
      </c>
      <c r="P88" s="261"/>
      <c r="Q88" s="261"/>
      <c r="R88" s="147">
        <f t="shared" si="55"/>
        <v>0</v>
      </c>
      <c r="S88" s="261"/>
      <c r="T88" s="261"/>
      <c r="U88" s="220">
        <f t="shared" si="56"/>
        <v>0</v>
      </c>
      <c r="V88" s="262"/>
      <c r="W88" s="291">
        <f t="shared" si="71"/>
        <v>0</v>
      </c>
      <c r="X88" s="291" cm="1">
        <f t="array" ref="X88">IFERROR(_xlfn.IFS(V88="Devis 1",N88,V88="Devis 1 majoré",N88*1.15,V88="Devis 2",Q88,V88="Devis 3",T88),0)</f>
        <v>0</v>
      </c>
      <c r="Y88" s="291">
        <f t="shared" si="57"/>
        <v>0</v>
      </c>
      <c r="Z88" s="263"/>
      <c r="AA88" s="317">
        <f t="shared" si="58"/>
        <v>0</v>
      </c>
      <c r="AB88" s="316">
        <f t="shared" si="59"/>
        <v>0</v>
      </c>
      <c r="AC88" s="317">
        <f t="shared" si="60"/>
        <v>0</v>
      </c>
      <c r="AD88" s="317">
        <f t="shared" si="61"/>
        <v>0</v>
      </c>
      <c r="AE88" s="300">
        <f t="shared" si="72"/>
        <v>0</v>
      </c>
      <c r="AF88" s="317">
        <f t="shared" si="73"/>
        <v>0</v>
      </c>
      <c r="AG88" s="317">
        <f t="shared" si="74"/>
        <v>0</v>
      </c>
      <c r="AH88" s="301">
        <f t="shared" si="75"/>
        <v>0</v>
      </c>
      <c r="AI88" s="300">
        <f t="shared" si="76"/>
        <v>0</v>
      </c>
      <c r="AJ88" s="300">
        <f t="shared" si="77"/>
        <v>0</v>
      </c>
      <c r="AK88" s="300">
        <f t="shared" si="78"/>
        <v>0</v>
      </c>
      <c r="AL88" s="302">
        <f t="shared" si="79"/>
        <v>0</v>
      </c>
      <c r="AM88" s="302">
        <f t="shared" si="80"/>
        <v>0</v>
      </c>
      <c r="AN88" s="302">
        <f t="shared" si="81"/>
        <v>0</v>
      </c>
      <c r="AO88" s="302">
        <f t="shared" si="62"/>
        <v>0</v>
      </c>
      <c r="AP88" s="302">
        <f t="shared" si="63"/>
        <v>0</v>
      </c>
      <c r="AQ88" s="302">
        <f t="shared" si="82"/>
        <v>0</v>
      </c>
      <c r="AR88" s="302">
        <f t="shared" si="64"/>
        <v>0</v>
      </c>
      <c r="AS88" s="302">
        <f t="shared" si="65"/>
        <v>0</v>
      </c>
      <c r="AT88" s="302">
        <f t="shared" si="83"/>
        <v>0</v>
      </c>
      <c r="AU88" s="318">
        <f t="shared" si="84"/>
        <v>0</v>
      </c>
      <c r="AV88" s="319"/>
      <c r="AW88" s="302">
        <f t="shared" si="85"/>
        <v>0</v>
      </c>
      <c r="AX88" s="302">
        <f t="shared" si="86"/>
        <v>0</v>
      </c>
      <c r="AY88" s="284">
        <f t="shared" si="66"/>
        <v>0</v>
      </c>
      <c r="AZ88" s="284">
        <f t="shared" si="67"/>
        <v>0</v>
      </c>
      <c r="BA88" s="284">
        <f t="shared" si="87"/>
        <v>0</v>
      </c>
      <c r="BB88" s="289"/>
      <c r="BC88" s="290" t="str" cm="1">
        <f t="array" ref="BC88">_xlfn.IFS(BA88&gt;Y88,"KO : Le montant retenu TTC est supérieur au montant présenté TTC. Merci de revoir la ligne de dépense ou plafonner son montant.",AY88&gt;W88,"Attention : Le montant retenu HT est supérieur au montant HT présenté. Merci de revoir la ligne de dépense, plafonner son montant, ou justifier la reventillation HT / TVA.",AZ88&gt;X88,"Attention : Le montant TVA retenu est supérieur au montant TVA présenté. Merci de revoir la ligne de dépense, plafonner son montant, ou justifier la reventillation HT / TVA.",Y88=0,"",BA88=Y88,"OK",BA88&lt;Y88,"Montant instruit inférieur au montant présenté.")</f>
        <v/>
      </c>
      <c r="BD88" s="291">
        <f t="shared" si="68"/>
        <v>0</v>
      </c>
      <c r="BE88" s="291">
        <f t="shared" si="69"/>
        <v>0</v>
      </c>
      <c r="BF88" s="291">
        <f t="shared" si="70"/>
        <v>0</v>
      </c>
    </row>
    <row r="89" spans="1:58">
      <c r="A89" s="68">
        <v>85</v>
      </c>
      <c r="B89" s="257"/>
      <c r="C89" s="258"/>
      <c r="D89" s="257"/>
      <c r="E89" s="257"/>
      <c r="F89" s="280"/>
      <c r="G89" s="281"/>
      <c r="H89" s="259"/>
      <c r="I89" s="211"/>
      <c r="J89" s="257"/>
      <c r="K89" s="257"/>
      <c r="L89" s="257"/>
      <c r="M89" s="260"/>
      <c r="N89" s="261"/>
      <c r="O89" s="147">
        <f t="shared" si="54"/>
        <v>0</v>
      </c>
      <c r="P89" s="261"/>
      <c r="Q89" s="261"/>
      <c r="R89" s="147">
        <f t="shared" si="55"/>
        <v>0</v>
      </c>
      <c r="S89" s="261"/>
      <c r="T89" s="261"/>
      <c r="U89" s="220">
        <f t="shared" si="56"/>
        <v>0</v>
      </c>
      <c r="V89" s="262"/>
      <c r="W89" s="291">
        <f t="shared" si="71"/>
        <v>0</v>
      </c>
      <c r="X89" s="291" cm="1">
        <f t="array" ref="X89">IFERROR(_xlfn.IFS(V89="Devis 1",N89,V89="Devis 1 majoré",N89*1.15,V89="Devis 2",Q89,V89="Devis 3",T89),0)</f>
        <v>0</v>
      </c>
      <c r="Y89" s="291">
        <f t="shared" si="57"/>
        <v>0</v>
      </c>
      <c r="Z89" s="263"/>
      <c r="AA89" s="317">
        <f t="shared" si="58"/>
        <v>0</v>
      </c>
      <c r="AB89" s="316">
        <f t="shared" si="59"/>
        <v>0</v>
      </c>
      <c r="AC89" s="317">
        <f t="shared" si="60"/>
        <v>0</v>
      </c>
      <c r="AD89" s="317">
        <f t="shared" si="61"/>
        <v>0</v>
      </c>
      <c r="AE89" s="300">
        <f t="shared" si="72"/>
        <v>0</v>
      </c>
      <c r="AF89" s="317">
        <f t="shared" si="73"/>
        <v>0</v>
      </c>
      <c r="AG89" s="317">
        <f t="shared" si="74"/>
        <v>0</v>
      </c>
      <c r="AH89" s="301">
        <f t="shared" si="75"/>
        <v>0</v>
      </c>
      <c r="AI89" s="300">
        <f t="shared" si="76"/>
        <v>0</v>
      </c>
      <c r="AJ89" s="300">
        <f t="shared" si="77"/>
        <v>0</v>
      </c>
      <c r="AK89" s="300">
        <f t="shared" si="78"/>
        <v>0</v>
      </c>
      <c r="AL89" s="302">
        <f t="shared" si="79"/>
        <v>0</v>
      </c>
      <c r="AM89" s="302">
        <f t="shared" si="80"/>
        <v>0</v>
      </c>
      <c r="AN89" s="302">
        <f t="shared" si="81"/>
        <v>0</v>
      </c>
      <c r="AO89" s="302">
        <f t="shared" si="62"/>
        <v>0</v>
      </c>
      <c r="AP89" s="302">
        <f t="shared" si="63"/>
        <v>0</v>
      </c>
      <c r="AQ89" s="302">
        <f t="shared" si="82"/>
        <v>0</v>
      </c>
      <c r="AR89" s="302">
        <f t="shared" si="64"/>
        <v>0</v>
      </c>
      <c r="AS89" s="302">
        <f t="shared" si="65"/>
        <v>0</v>
      </c>
      <c r="AT89" s="302">
        <f t="shared" si="83"/>
        <v>0</v>
      </c>
      <c r="AU89" s="318">
        <f t="shared" si="84"/>
        <v>0</v>
      </c>
      <c r="AV89" s="319"/>
      <c r="AW89" s="302">
        <f t="shared" si="85"/>
        <v>0</v>
      </c>
      <c r="AX89" s="302">
        <f t="shared" si="86"/>
        <v>0</v>
      </c>
      <c r="AY89" s="284">
        <f t="shared" si="66"/>
        <v>0</v>
      </c>
      <c r="AZ89" s="284">
        <f t="shared" si="67"/>
        <v>0</v>
      </c>
      <c r="BA89" s="284">
        <f t="shared" si="87"/>
        <v>0</v>
      </c>
      <c r="BB89" s="289"/>
      <c r="BC89" s="290" t="str" cm="1">
        <f t="array" ref="BC89">_xlfn.IFS(BA89&gt;Y89,"KO : Le montant retenu TTC est supérieur au montant présenté TTC. Merci de revoir la ligne de dépense ou plafonner son montant.",AY89&gt;W89,"Attention : Le montant retenu HT est supérieur au montant HT présenté. Merci de revoir la ligne de dépense, plafonner son montant, ou justifier la reventillation HT / TVA.",AZ89&gt;X89,"Attention : Le montant TVA retenu est supérieur au montant TVA présenté. Merci de revoir la ligne de dépense, plafonner son montant, ou justifier la reventillation HT / TVA.",Y89=0,"",BA89=Y89,"OK",BA89&lt;Y89,"Montant instruit inférieur au montant présenté.")</f>
        <v/>
      </c>
      <c r="BD89" s="291">
        <f t="shared" si="68"/>
        <v>0</v>
      </c>
      <c r="BE89" s="291">
        <f t="shared" si="69"/>
        <v>0</v>
      </c>
      <c r="BF89" s="291">
        <f t="shared" si="70"/>
        <v>0</v>
      </c>
    </row>
    <row r="90" spans="1:58">
      <c r="A90" s="68">
        <v>86</v>
      </c>
      <c r="B90" s="257"/>
      <c r="C90" s="258"/>
      <c r="D90" s="257"/>
      <c r="E90" s="257"/>
      <c r="F90" s="280"/>
      <c r="G90" s="281"/>
      <c r="H90" s="259"/>
      <c r="I90" s="211"/>
      <c r="J90" s="257"/>
      <c r="K90" s="257"/>
      <c r="L90" s="257"/>
      <c r="M90" s="260"/>
      <c r="N90" s="261"/>
      <c r="O90" s="147">
        <f t="shared" si="54"/>
        <v>0</v>
      </c>
      <c r="P90" s="261"/>
      <c r="Q90" s="261"/>
      <c r="R90" s="147">
        <f t="shared" si="55"/>
        <v>0</v>
      </c>
      <c r="S90" s="261"/>
      <c r="T90" s="261"/>
      <c r="U90" s="220">
        <f t="shared" si="56"/>
        <v>0</v>
      </c>
      <c r="V90" s="262"/>
      <c r="W90" s="291">
        <f t="shared" si="71"/>
        <v>0</v>
      </c>
      <c r="X90" s="291" cm="1">
        <f t="array" ref="X90">IFERROR(_xlfn.IFS(V90="Devis 1",N90,V90="Devis 1 majoré",N90*1.15,V90="Devis 2",Q90,V90="Devis 3",T90),0)</f>
        <v>0</v>
      </c>
      <c r="Y90" s="291">
        <f t="shared" si="57"/>
        <v>0</v>
      </c>
      <c r="Z90" s="263"/>
      <c r="AA90" s="317">
        <f t="shared" si="58"/>
        <v>0</v>
      </c>
      <c r="AB90" s="316">
        <f t="shared" si="59"/>
        <v>0</v>
      </c>
      <c r="AC90" s="317">
        <f t="shared" si="60"/>
        <v>0</v>
      </c>
      <c r="AD90" s="317">
        <f t="shared" si="61"/>
        <v>0</v>
      </c>
      <c r="AE90" s="300">
        <f t="shared" si="72"/>
        <v>0</v>
      </c>
      <c r="AF90" s="317">
        <f t="shared" si="73"/>
        <v>0</v>
      </c>
      <c r="AG90" s="317">
        <f t="shared" si="74"/>
        <v>0</v>
      </c>
      <c r="AH90" s="301">
        <f t="shared" si="75"/>
        <v>0</v>
      </c>
      <c r="AI90" s="300">
        <f t="shared" si="76"/>
        <v>0</v>
      </c>
      <c r="AJ90" s="300">
        <f t="shared" si="77"/>
        <v>0</v>
      </c>
      <c r="AK90" s="300">
        <f t="shared" si="78"/>
        <v>0</v>
      </c>
      <c r="AL90" s="302">
        <f t="shared" si="79"/>
        <v>0</v>
      </c>
      <c r="AM90" s="302">
        <f t="shared" si="80"/>
        <v>0</v>
      </c>
      <c r="AN90" s="302">
        <f t="shared" si="81"/>
        <v>0</v>
      </c>
      <c r="AO90" s="302">
        <f t="shared" si="62"/>
        <v>0</v>
      </c>
      <c r="AP90" s="302">
        <f t="shared" si="63"/>
        <v>0</v>
      </c>
      <c r="AQ90" s="302">
        <f t="shared" si="82"/>
        <v>0</v>
      </c>
      <c r="AR90" s="302">
        <f t="shared" si="64"/>
        <v>0</v>
      </c>
      <c r="AS90" s="302">
        <f t="shared" si="65"/>
        <v>0</v>
      </c>
      <c r="AT90" s="302">
        <f t="shared" si="83"/>
        <v>0</v>
      </c>
      <c r="AU90" s="318">
        <f t="shared" si="84"/>
        <v>0</v>
      </c>
      <c r="AV90" s="319"/>
      <c r="AW90" s="302">
        <f t="shared" si="85"/>
        <v>0</v>
      </c>
      <c r="AX90" s="302">
        <f t="shared" si="86"/>
        <v>0</v>
      </c>
      <c r="AY90" s="284">
        <f t="shared" si="66"/>
        <v>0</v>
      </c>
      <c r="AZ90" s="284">
        <f t="shared" si="67"/>
        <v>0</v>
      </c>
      <c r="BA90" s="284">
        <f t="shared" si="87"/>
        <v>0</v>
      </c>
      <c r="BB90" s="289"/>
      <c r="BC90" s="290" t="str" cm="1">
        <f t="array" ref="BC90">_xlfn.IFS(BA90&gt;Y90,"KO : Le montant retenu TTC est supérieur au montant présenté TTC. Merci de revoir la ligne de dépense ou plafonner son montant.",AY90&gt;W90,"Attention : Le montant retenu HT est supérieur au montant HT présenté. Merci de revoir la ligne de dépense, plafonner son montant, ou justifier la reventillation HT / TVA.",AZ90&gt;X90,"Attention : Le montant TVA retenu est supérieur au montant TVA présenté. Merci de revoir la ligne de dépense, plafonner son montant, ou justifier la reventillation HT / TVA.",Y90=0,"",BA90=Y90,"OK",BA90&lt;Y90,"Montant instruit inférieur au montant présenté.")</f>
        <v/>
      </c>
      <c r="BD90" s="291">
        <f t="shared" si="68"/>
        <v>0</v>
      </c>
      <c r="BE90" s="291">
        <f t="shared" si="69"/>
        <v>0</v>
      </c>
      <c r="BF90" s="291">
        <f t="shared" si="70"/>
        <v>0</v>
      </c>
    </row>
    <row r="91" spans="1:58">
      <c r="A91" s="68">
        <v>87</v>
      </c>
      <c r="B91" s="257"/>
      <c r="C91" s="258"/>
      <c r="D91" s="257"/>
      <c r="E91" s="257"/>
      <c r="F91" s="280"/>
      <c r="G91" s="281"/>
      <c r="H91" s="259"/>
      <c r="I91" s="211"/>
      <c r="J91" s="257"/>
      <c r="K91" s="257"/>
      <c r="L91" s="257"/>
      <c r="M91" s="260"/>
      <c r="N91" s="261"/>
      <c r="O91" s="147">
        <f t="shared" si="54"/>
        <v>0</v>
      </c>
      <c r="P91" s="261"/>
      <c r="Q91" s="261"/>
      <c r="R91" s="147">
        <f t="shared" si="55"/>
        <v>0</v>
      </c>
      <c r="S91" s="261"/>
      <c r="T91" s="261"/>
      <c r="U91" s="220">
        <f t="shared" si="56"/>
        <v>0</v>
      </c>
      <c r="V91" s="262"/>
      <c r="W91" s="291">
        <f t="shared" si="71"/>
        <v>0</v>
      </c>
      <c r="X91" s="291" cm="1">
        <f t="array" ref="X91">IFERROR(_xlfn.IFS(V91="Devis 1",N91,V91="Devis 1 majoré",N91*1.15,V91="Devis 2",Q91,V91="Devis 3",T91),0)</f>
        <v>0</v>
      </c>
      <c r="Y91" s="291">
        <f t="shared" si="57"/>
        <v>0</v>
      </c>
      <c r="Z91" s="263"/>
      <c r="AA91" s="317">
        <f t="shared" si="58"/>
        <v>0</v>
      </c>
      <c r="AB91" s="316">
        <f t="shared" si="59"/>
        <v>0</v>
      </c>
      <c r="AC91" s="317">
        <f t="shared" si="60"/>
        <v>0</v>
      </c>
      <c r="AD91" s="317">
        <f t="shared" si="61"/>
        <v>0</v>
      </c>
      <c r="AE91" s="300">
        <f t="shared" si="72"/>
        <v>0</v>
      </c>
      <c r="AF91" s="317">
        <f t="shared" ref="AF91:AM104" si="88">G91</f>
        <v>0</v>
      </c>
      <c r="AG91" s="317">
        <f t="shared" si="88"/>
        <v>0</v>
      </c>
      <c r="AH91" s="301">
        <f t="shared" si="88"/>
        <v>0</v>
      </c>
      <c r="AI91" s="300">
        <f t="shared" si="88"/>
        <v>0</v>
      </c>
      <c r="AJ91" s="300">
        <f t="shared" si="88"/>
        <v>0</v>
      </c>
      <c r="AK91" s="300">
        <f t="shared" si="88"/>
        <v>0</v>
      </c>
      <c r="AL91" s="302">
        <f t="shared" si="88"/>
        <v>0</v>
      </c>
      <c r="AM91" s="302">
        <f t="shared" si="88"/>
        <v>0</v>
      </c>
      <c r="AN91" s="302">
        <f t="shared" si="81"/>
        <v>0</v>
      </c>
      <c r="AO91" s="302">
        <f t="shared" si="62"/>
        <v>0</v>
      </c>
      <c r="AP91" s="302">
        <f t="shared" si="63"/>
        <v>0</v>
      </c>
      <c r="AQ91" s="302">
        <f t="shared" si="82"/>
        <v>0</v>
      </c>
      <c r="AR91" s="302">
        <f t="shared" si="64"/>
        <v>0</v>
      </c>
      <c r="AS91" s="302">
        <f t="shared" si="65"/>
        <v>0</v>
      </c>
      <c r="AT91" s="302">
        <f t="shared" si="83"/>
        <v>0</v>
      </c>
      <c r="AU91" s="318">
        <f t="shared" si="84"/>
        <v>0</v>
      </c>
      <c r="AV91" s="319"/>
      <c r="AW91" s="302">
        <f t="shared" si="85"/>
        <v>0</v>
      </c>
      <c r="AX91" s="302">
        <f t="shared" si="86"/>
        <v>0</v>
      </c>
      <c r="AY91" s="284">
        <f t="shared" si="66"/>
        <v>0</v>
      </c>
      <c r="AZ91" s="284">
        <f t="shared" si="67"/>
        <v>0</v>
      </c>
      <c r="BA91" s="284">
        <f t="shared" si="87"/>
        <v>0</v>
      </c>
      <c r="BB91" s="289"/>
      <c r="BC91" s="290" t="str" cm="1">
        <f t="array" ref="BC91">_xlfn.IFS(BA91&gt;Y91,"KO : Le montant retenu TTC est supérieur au montant présenté TTC. Merci de revoir la ligne de dépense ou plafonner son montant.",AY91&gt;W91,"Attention : Le montant retenu HT est supérieur au montant HT présenté. Merci de revoir la ligne de dépense, plafonner son montant, ou justifier la reventillation HT / TVA.",AZ91&gt;X91,"Attention : Le montant TVA retenu est supérieur au montant TVA présenté. Merci de revoir la ligne de dépense, plafonner son montant, ou justifier la reventillation HT / TVA.",Y91=0,"",BA91=Y91,"OK",BA91&lt;Y91,"Montant instruit inférieur au montant présenté.")</f>
        <v/>
      </c>
      <c r="BD91" s="291">
        <f t="shared" si="68"/>
        <v>0</v>
      </c>
      <c r="BE91" s="291">
        <f t="shared" si="69"/>
        <v>0</v>
      </c>
      <c r="BF91" s="291">
        <f t="shared" si="70"/>
        <v>0</v>
      </c>
    </row>
    <row r="92" spans="1:58">
      <c r="A92" s="68">
        <v>88</v>
      </c>
      <c r="B92" s="257"/>
      <c r="C92" s="258"/>
      <c r="D92" s="257"/>
      <c r="E92" s="257"/>
      <c r="F92" s="280"/>
      <c r="G92" s="281"/>
      <c r="H92" s="259"/>
      <c r="I92" s="211"/>
      <c r="J92" s="257"/>
      <c r="K92" s="257"/>
      <c r="L92" s="257"/>
      <c r="M92" s="260"/>
      <c r="N92" s="261"/>
      <c r="O92" s="147">
        <f t="shared" si="54"/>
        <v>0</v>
      </c>
      <c r="P92" s="261"/>
      <c r="Q92" s="261"/>
      <c r="R92" s="147">
        <f t="shared" si="55"/>
        <v>0</v>
      </c>
      <c r="S92" s="261"/>
      <c r="T92" s="261"/>
      <c r="U92" s="220">
        <f t="shared" si="56"/>
        <v>0</v>
      </c>
      <c r="V92" s="262"/>
      <c r="W92" s="291">
        <f t="shared" si="71"/>
        <v>0</v>
      </c>
      <c r="X92" s="291" cm="1">
        <f t="array" ref="X92">IFERROR(_xlfn.IFS(V92="Devis 1",N92,V92="Devis 1 majoré",N92*1.15,V92="Devis 2",Q92,V92="Devis 3",T92),0)</f>
        <v>0</v>
      </c>
      <c r="Y92" s="291">
        <f t="shared" si="57"/>
        <v>0</v>
      </c>
      <c r="Z92" s="263"/>
      <c r="AA92" s="317">
        <f t="shared" si="58"/>
        <v>0</v>
      </c>
      <c r="AB92" s="316">
        <f t="shared" si="59"/>
        <v>0</v>
      </c>
      <c r="AC92" s="317">
        <f t="shared" si="60"/>
        <v>0</v>
      </c>
      <c r="AD92" s="317">
        <f t="shared" si="61"/>
        <v>0</v>
      </c>
      <c r="AE92" s="300">
        <f t="shared" si="72"/>
        <v>0</v>
      </c>
      <c r="AF92" s="317">
        <f t="shared" si="88"/>
        <v>0</v>
      </c>
      <c r="AG92" s="317">
        <f t="shared" si="88"/>
        <v>0</v>
      </c>
      <c r="AH92" s="301">
        <f t="shared" si="88"/>
        <v>0</v>
      </c>
      <c r="AI92" s="300">
        <f t="shared" si="88"/>
        <v>0</v>
      </c>
      <c r="AJ92" s="300">
        <f t="shared" si="88"/>
        <v>0</v>
      </c>
      <c r="AK92" s="300">
        <f t="shared" si="88"/>
        <v>0</v>
      </c>
      <c r="AL92" s="302">
        <f t="shared" si="88"/>
        <v>0</v>
      </c>
      <c r="AM92" s="302">
        <f t="shared" si="88"/>
        <v>0</v>
      </c>
      <c r="AN92" s="302">
        <f t="shared" si="81"/>
        <v>0</v>
      </c>
      <c r="AO92" s="302">
        <f t="shared" si="62"/>
        <v>0</v>
      </c>
      <c r="AP92" s="302">
        <f t="shared" si="63"/>
        <v>0</v>
      </c>
      <c r="AQ92" s="302">
        <f t="shared" si="82"/>
        <v>0</v>
      </c>
      <c r="AR92" s="302">
        <f t="shared" si="64"/>
        <v>0</v>
      </c>
      <c r="AS92" s="302">
        <f t="shared" si="65"/>
        <v>0</v>
      </c>
      <c r="AT92" s="302">
        <f t="shared" si="83"/>
        <v>0</v>
      </c>
      <c r="AU92" s="318">
        <f t="shared" si="84"/>
        <v>0</v>
      </c>
      <c r="AV92" s="319"/>
      <c r="AW92" s="302">
        <f t="shared" si="85"/>
        <v>0</v>
      </c>
      <c r="AX92" s="302">
        <f t="shared" si="86"/>
        <v>0</v>
      </c>
      <c r="AY92" s="284">
        <f t="shared" si="66"/>
        <v>0</v>
      </c>
      <c r="AZ92" s="284">
        <f t="shared" si="67"/>
        <v>0</v>
      </c>
      <c r="BA92" s="284">
        <f t="shared" si="87"/>
        <v>0</v>
      </c>
      <c r="BB92" s="289"/>
      <c r="BC92" s="290" t="str" cm="1">
        <f t="array" ref="BC92">_xlfn.IFS(BA92&gt;Y92,"KO : Le montant retenu TTC est supérieur au montant présenté TTC. Merci de revoir la ligne de dépense ou plafonner son montant.",AY92&gt;W92,"Attention : Le montant retenu HT est supérieur au montant HT présenté. Merci de revoir la ligne de dépense, plafonner son montant, ou justifier la reventillation HT / TVA.",AZ92&gt;X92,"Attention : Le montant TVA retenu est supérieur au montant TVA présenté. Merci de revoir la ligne de dépense, plafonner son montant, ou justifier la reventillation HT / TVA.",Y92=0,"",BA92=Y92,"OK",BA92&lt;Y92,"Montant instruit inférieur au montant présenté.")</f>
        <v/>
      </c>
      <c r="BD92" s="291">
        <f t="shared" si="68"/>
        <v>0</v>
      </c>
      <c r="BE92" s="291">
        <f t="shared" si="69"/>
        <v>0</v>
      </c>
      <c r="BF92" s="291">
        <f t="shared" si="70"/>
        <v>0</v>
      </c>
    </row>
    <row r="93" spans="1:58">
      <c r="A93" s="68">
        <v>89</v>
      </c>
      <c r="B93" s="257"/>
      <c r="C93" s="258"/>
      <c r="D93" s="257"/>
      <c r="E93" s="257"/>
      <c r="F93" s="280"/>
      <c r="G93" s="281"/>
      <c r="H93" s="259"/>
      <c r="I93" s="211"/>
      <c r="J93" s="257"/>
      <c r="K93" s="257"/>
      <c r="L93" s="257"/>
      <c r="M93" s="260"/>
      <c r="N93" s="261"/>
      <c r="O93" s="147">
        <f t="shared" si="54"/>
        <v>0</v>
      </c>
      <c r="P93" s="261"/>
      <c r="Q93" s="261"/>
      <c r="R93" s="147">
        <f t="shared" si="55"/>
        <v>0</v>
      </c>
      <c r="S93" s="261"/>
      <c r="T93" s="261"/>
      <c r="U93" s="220">
        <f t="shared" si="56"/>
        <v>0</v>
      </c>
      <c r="V93" s="262"/>
      <c r="W93" s="291">
        <f t="shared" si="71"/>
        <v>0</v>
      </c>
      <c r="X93" s="291" cm="1">
        <f t="array" ref="X93">IFERROR(_xlfn.IFS(V93="Devis 1",N93,V93="Devis 1 majoré",N93*1.15,V93="Devis 2",Q93,V93="Devis 3",T93),0)</f>
        <v>0</v>
      </c>
      <c r="Y93" s="291">
        <f t="shared" si="57"/>
        <v>0</v>
      </c>
      <c r="Z93" s="263"/>
      <c r="AA93" s="317">
        <f t="shared" si="58"/>
        <v>0</v>
      </c>
      <c r="AB93" s="316">
        <f t="shared" si="59"/>
        <v>0</v>
      </c>
      <c r="AC93" s="317">
        <f t="shared" si="60"/>
        <v>0</v>
      </c>
      <c r="AD93" s="317">
        <f t="shared" si="61"/>
        <v>0</v>
      </c>
      <c r="AE93" s="300">
        <f t="shared" si="72"/>
        <v>0</v>
      </c>
      <c r="AF93" s="317">
        <f t="shared" si="88"/>
        <v>0</v>
      </c>
      <c r="AG93" s="317">
        <f t="shared" si="88"/>
        <v>0</v>
      </c>
      <c r="AH93" s="301">
        <f t="shared" si="88"/>
        <v>0</v>
      </c>
      <c r="AI93" s="300">
        <f t="shared" si="88"/>
        <v>0</v>
      </c>
      <c r="AJ93" s="300">
        <f t="shared" si="88"/>
        <v>0</v>
      </c>
      <c r="AK93" s="300">
        <f t="shared" si="88"/>
        <v>0</v>
      </c>
      <c r="AL93" s="302">
        <f t="shared" si="88"/>
        <v>0</v>
      </c>
      <c r="AM93" s="302">
        <f t="shared" si="88"/>
        <v>0</v>
      </c>
      <c r="AN93" s="302">
        <f t="shared" si="81"/>
        <v>0</v>
      </c>
      <c r="AO93" s="302">
        <f t="shared" si="62"/>
        <v>0</v>
      </c>
      <c r="AP93" s="302">
        <f t="shared" si="63"/>
        <v>0</v>
      </c>
      <c r="AQ93" s="302">
        <f t="shared" si="82"/>
        <v>0</v>
      </c>
      <c r="AR93" s="302">
        <f t="shared" si="64"/>
        <v>0</v>
      </c>
      <c r="AS93" s="302">
        <f t="shared" si="65"/>
        <v>0</v>
      </c>
      <c r="AT93" s="302">
        <f t="shared" si="83"/>
        <v>0</v>
      </c>
      <c r="AU93" s="318">
        <f t="shared" si="84"/>
        <v>0</v>
      </c>
      <c r="AV93" s="319"/>
      <c r="AW93" s="302">
        <f t="shared" si="85"/>
        <v>0</v>
      </c>
      <c r="AX93" s="302">
        <f t="shared" si="86"/>
        <v>0</v>
      </c>
      <c r="AY93" s="284">
        <f t="shared" si="66"/>
        <v>0</v>
      </c>
      <c r="AZ93" s="284">
        <f t="shared" si="67"/>
        <v>0</v>
      </c>
      <c r="BA93" s="284">
        <f t="shared" si="87"/>
        <v>0</v>
      </c>
      <c r="BB93" s="289"/>
      <c r="BC93" s="290" t="str" cm="1">
        <f t="array" ref="BC93">_xlfn.IFS(BA93&gt;Y93,"KO : Le montant retenu TTC est supérieur au montant présenté TTC. Merci de revoir la ligne de dépense ou plafonner son montant.",AY93&gt;W93,"Attention : Le montant retenu HT est supérieur au montant HT présenté. Merci de revoir la ligne de dépense, plafonner son montant, ou justifier la reventillation HT / TVA.",AZ93&gt;X93,"Attention : Le montant TVA retenu est supérieur au montant TVA présenté. Merci de revoir la ligne de dépense, plafonner son montant, ou justifier la reventillation HT / TVA.",Y93=0,"",BA93=Y93,"OK",BA93&lt;Y93,"Montant instruit inférieur au montant présenté.")</f>
        <v/>
      </c>
      <c r="BD93" s="291">
        <f t="shared" si="68"/>
        <v>0</v>
      </c>
      <c r="BE93" s="291">
        <f t="shared" si="69"/>
        <v>0</v>
      </c>
      <c r="BF93" s="291">
        <f t="shared" si="70"/>
        <v>0</v>
      </c>
    </row>
    <row r="94" spans="1:58">
      <c r="A94" s="68">
        <v>90</v>
      </c>
      <c r="B94" s="257"/>
      <c r="C94" s="258"/>
      <c r="D94" s="257"/>
      <c r="E94" s="257"/>
      <c r="F94" s="280"/>
      <c r="G94" s="281"/>
      <c r="H94" s="259"/>
      <c r="I94" s="211"/>
      <c r="J94" s="257"/>
      <c r="K94" s="257"/>
      <c r="L94" s="257"/>
      <c r="M94" s="260"/>
      <c r="N94" s="261"/>
      <c r="O94" s="147">
        <f t="shared" si="54"/>
        <v>0</v>
      </c>
      <c r="P94" s="261"/>
      <c r="Q94" s="261"/>
      <c r="R94" s="147">
        <f t="shared" si="55"/>
        <v>0</v>
      </c>
      <c r="S94" s="261"/>
      <c r="T94" s="261"/>
      <c r="U94" s="220">
        <f t="shared" si="56"/>
        <v>0</v>
      </c>
      <c r="V94" s="262"/>
      <c r="W94" s="291">
        <f t="shared" si="71"/>
        <v>0</v>
      </c>
      <c r="X94" s="291" cm="1">
        <f t="array" ref="X94">IFERROR(_xlfn.IFS(V94="Devis 1",N94,V94="Devis 1 majoré",N94*1.15,V94="Devis 2",Q94,V94="Devis 3",T94),0)</f>
        <v>0</v>
      </c>
      <c r="Y94" s="291">
        <f t="shared" si="57"/>
        <v>0</v>
      </c>
      <c r="Z94" s="263"/>
      <c r="AA94" s="317">
        <f t="shared" si="58"/>
        <v>0</v>
      </c>
      <c r="AB94" s="316">
        <f t="shared" si="59"/>
        <v>0</v>
      </c>
      <c r="AC94" s="317">
        <f t="shared" si="60"/>
        <v>0</v>
      </c>
      <c r="AD94" s="317">
        <f t="shared" si="61"/>
        <v>0</v>
      </c>
      <c r="AE94" s="300">
        <f t="shared" si="72"/>
        <v>0</v>
      </c>
      <c r="AF94" s="317">
        <f t="shared" si="88"/>
        <v>0</v>
      </c>
      <c r="AG94" s="317">
        <f t="shared" si="88"/>
        <v>0</v>
      </c>
      <c r="AH94" s="301">
        <f t="shared" si="88"/>
        <v>0</v>
      </c>
      <c r="AI94" s="300">
        <f t="shared" si="88"/>
        <v>0</v>
      </c>
      <c r="AJ94" s="300">
        <f t="shared" si="88"/>
        <v>0</v>
      </c>
      <c r="AK94" s="300">
        <f t="shared" si="88"/>
        <v>0</v>
      </c>
      <c r="AL94" s="302">
        <f t="shared" si="88"/>
        <v>0</v>
      </c>
      <c r="AM94" s="302">
        <f t="shared" si="88"/>
        <v>0</v>
      </c>
      <c r="AN94" s="302">
        <f t="shared" si="81"/>
        <v>0</v>
      </c>
      <c r="AO94" s="302">
        <f t="shared" si="62"/>
        <v>0</v>
      </c>
      <c r="AP94" s="302">
        <f t="shared" si="63"/>
        <v>0</v>
      </c>
      <c r="AQ94" s="302">
        <f t="shared" si="82"/>
        <v>0</v>
      </c>
      <c r="AR94" s="302">
        <f t="shared" si="64"/>
        <v>0</v>
      </c>
      <c r="AS94" s="302">
        <f t="shared" si="65"/>
        <v>0</v>
      </c>
      <c r="AT94" s="302">
        <f t="shared" si="83"/>
        <v>0</v>
      </c>
      <c r="AU94" s="318">
        <f t="shared" si="84"/>
        <v>0</v>
      </c>
      <c r="AV94" s="319"/>
      <c r="AW94" s="302">
        <f t="shared" si="85"/>
        <v>0</v>
      </c>
      <c r="AX94" s="302">
        <f t="shared" si="86"/>
        <v>0</v>
      </c>
      <c r="AY94" s="284">
        <f t="shared" si="66"/>
        <v>0</v>
      </c>
      <c r="AZ94" s="284">
        <f t="shared" si="67"/>
        <v>0</v>
      </c>
      <c r="BA94" s="284">
        <f t="shared" si="87"/>
        <v>0</v>
      </c>
      <c r="BB94" s="289"/>
      <c r="BC94" s="290" t="str" cm="1">
        <f t="array" ref="BC94">_xlfn.IFS(BA94&gt;Y94,"KO : Le montant retenu TTC est supérieur au montant présenté TTC. Merci de revoir la ligne de dépense ou plafonner son montant.",AY94&gt;W94,"Attention : Le montant retenu HT est supérieur au montant HT présenté. Merci de revoir la ligne de dépense, plafonner son montant, ou justifier la reventillation HT / TVA.",AZ94&gt;X94,"Attention : Le montant TVA retenu est supérieur au montant TVA présenté. Merci de revoir la ligne de dépense, plafonner son montant, ou justifier la reventillation HT / TVA.",Y94=0,"",BA94=Y94,"OK",BA94&lt;Y94,"Montant instruit inférieur au montant présenté.")</f>
        <v/>
      </c>
      <c r="BD94" s="291">
        <f t="shared" si="68"/>
        <v>0</v>
      </c>
      <c r="BE94" s="291">
        <f t="shared" si="69"/>
        <v>0</v>
      </c>
      <c r="BF94" s="291">
        <f t="shared" si="70"/>
        <v>0</v>
      </c>
    </row>
    <row r="95" spans="1:58">
      <c r="A95" s="68">
        <v>91</v>
      </c>
      <c r="B95" s="257"/>
      <c r="C95" s="258"/>
      <c r="D95" s="257"/>
      <c r="E95" s="257"/>
      <c r="F95" s="280"/>
      <c r="G95" s="281"/>
      <c r="H95" s="259"/>
      <c r="I95" s="211"/>
      <c r="J95" s="257"/>
      <c r="K95" s="257"/>
      <c r="L95" s="257"/>
      <c r="M95" s="260"/>
      <c r="N95" s="261"/>
      <c r="O95" s="147">
        <f t="shared" si="54"/>
        <v>0</v>
      </c>
      <c r="P95" s="261"/>
      <c r="Q95" s="261"/>
      <c r="R95" s="147">
        <f t="shared" si="55"/>
        <v>0</v>
      </c>
      <c r="S95" s="261"/>
      <c r="T95" s="261"/>
      <c r="U95" s="220">
        <f t="shared" si="56"/>
        <v>0</v>
      </c>
      <c r="V95" s="262"/>
      <c r="W95" s="291">
        <f t="shared" si="71"/>
        <v>0</v>
      </c>
      <c r="X95" s="291" cm="1">
        <f t="array" ref="X95">IFERROR(_xlfn.IFS(V95="Devis 1",N95,V95="Devis 1 majoré",N95*1.15,V95="Devis 2",Q95,V95="Devis 3",T95),0)</f>
        <v>0</v>
      </c>
      <c r="Y95" s="291">
        <f t="shared" si="57"/>
        <v>0</v>
      </c>
      <c r="Z95" s="263"/>
      <c r="AA95" s="317">
        <f t="shared" si="58"/>
        <v>0</v>
      </c>
      <c r="AB95" s="316">
        <f t="shared" si="59"/>
        <v>0</v>
      </c>
      <c r="AC95" s="317">
        <f t="shared" si="60"/>
        <v>0</v>
      </c>
      <c r="AD95" s="317">
        <f t="shared" si="61"/>
        <v>0</v>
      </c>
      <c r="AE95" s="300">
        <f t="shared" si="72"/>
        <v>0</v>
      </c>
      <c r="AF95" s="317">
        <f t="shared" si="88"/>
        <v>0</v>
      </c>
      <c r="AG95" s="317">
        <f t="shared" si="88"/>
        <v>0</v>
      </c>
      <c r="AH95" s="301">
        <f t="shared" si="88"/>
        <v>0</v>
      </c>
      <c r="AI95" s="300">
        <f t="shared" si="88"/>
        <v>0</v>
      </c>
      <c r="AJ95" s="300">
        <f t="shared" si="88"/>
        <v>0</v>
      </c>
      <c r="AK95" s="300">
        <f t="shared" si="88"/>
        <v>0</v>
      </c>
      <c r="AL95" s="302">
        <f t="shared" si="88"/>
        <v>0</v>
      </c>
      <c r="AM95" s="302">
        <f t="shared" si="88"/>
        <v>0</v>
      </c>
      <c r="AN95" s="302">
        <f t="shared" si="81"/>
        <v>0</v>
      </c>
      <c r="AO95" s="302">
        <f t="shared" si="62"/>
        <v>0</v>
      </c>
      <c r="AP95" s="302">
        <f t="shared" si="63"/>
        <v>0</v>
      </c>
      <c r="AQ95" s="302">
        <f t="shared" si="82"/>
        <v>0</v>
      </c>
      <c r="AR95" s="302">
        <f t="shared" si="64"/>
        <v>0</v>
      </c>
      <c r="AS95" s="302">
        <f t="shared" si="65"/>
        <v>0</v>
      </c>
      <c r="AT95" s="302">
        <f t="shared" si="83"/>
        <v>0</v>
      </c>
      <c r="AU95" s="318">
        <f t="shared" si="84"/>
        <v>0</v>
      </c>
      <c r="AV95" s="319"/>
      <c r="AW95" s="302">
        <f t="shared" si="85"/>
        <v>0</v>
      </c>
      <c r="AX95" s="302">
        <f t="shared" si="86"/>
        <v>0</v>
      </c>
      <c r="AY95" s="284">
        <f t="shared" si="66"/>
        <v>0</v>
      </c>
      <c r="AZ95" s="284">
        <f t="shared" si="67"/>
        <v>0</v>
      </c>
      <c r="BA95" s="284">
        <f t="shared" si="87"/>
        <v>0</v>
      </c>
      <c r="BB95" s="289"/>
      <c r="BC95" s="290" t="str" cm="1">
        <f t="array" ref="BC95">_xlfn.IFS(BA95&gt;Y95,"KO : Le montant retenu TTC est supérieur au montant présenté TTC. Merci de revoir la ligne de dépense ou plafonner son montant.",AY95&gt;W95,"Attention : Le montant retenu HT est supérieur au montant HT présenté. Merci de revoir la ligne de dépense, plafonner son montant, ou justifier la reventillation HT / TVA.",AZ95&gt;X95,"Attention : Le montant TVA retenu est supérieur au montant TVA présenté. Merci de revoir la ligne de dépense, plafonner son montant, ou justifier la reventillation HT / TVA.",Y95=0,"",BA95=Y95,"OK",BA95&lt;Y95,"Montant instruit inférieur au montant présenté.")</f>
        <v/>
      </c>
      <c r="BD95" s="291">
        <f t="shared" si="68"/>
        <v>0</v>
      </c>
      <c r="BE95" s="291">
        <f t="shared" si="69"/>
        <v>0</v>
      </c>
      <c r="BF95" s="291">
        <f t="shared" si="70"/>
        <v>0</v>
      </c>
    </row>
    <row r="96" spans="1:58">
      <c r="A96" s="68">
        <v>92</v>
      </c>
      <c r="B96" s="257"/>
      <c r="C96" s="258"/>
      <c r="D96" s="257"/>
      <c r="E96" s="257"/>
      <c r="F96" s="280"/>
      <c r="G96" s="281"/>
      <c r="H96" s="259"/>
      <c r="I96" s="211"/>
      <c r="J96" s="257"/>
      <c r="K96" s="257"/>
      <c r="L96" s="257"/>
      <c r="M96" s="260"/>
      <c r="N96" s="261"/>
      <c r="O96" s="147">
        <f t="shared" si="54"/>
        <v>0</v>
      </c>
      <c r="P96" s="261"/>
      <c r="Q96" s="261"/>
      <c r="R96" s="147">
        <f t="shared" si="55"/>
        <v>0</v>
      </c>
      <c r="S96" s="261"/>
      <c r="T96" s="261"/>
      <c r="U96" s="220">
        <f t="shared" si="56"/>
        <v>0</v>
      </c>
      <c r="V96" s="262"/>
      <c r="W96" s="291">
        <f t="shared" si="71"/>
        <v>0</v>
      </c>
      <c r="X96" s="291" cm="1">
        <f t="array" ref="X96">IFERROR(_xlfn.IFS(V96="Devis 1",N96,V96="Devis 1 majoré",N96*1.15,V96="Devis 2",Q96,V96="Devis 3",T96),0)</f>
        <v>0</v>
      </c>
      <c r="Y96" s="291">
        <f t="shared" si="57"/>
        <v>0</v>
      </c>
      <c r="Z96" s="263"/>
      <c r="AA96" s="317">
        <f t="shared" si="58"/>
        <v>0</v>
      </c>
      <c r="AB96" s="316">
        <f t="shared" si="59"/>
        <v>0</v>
      </c>
      <c r="AC96" s="317">
        <f t="shared" si="60"/>
        <v>0</v>
      </c>
      <c r="AD96" s="317">
        <f t="shared" si="61"/>
        <v>0</v>
      </c>
      <c r="AE96" s="300">
        <f t="shared" si="72"/>
        <v>0</v>
      </c>
      <c r="AF96" s="317">
        <f t="shared" si="88"/>
        <v>0</v>
      </c>
      <c r="AG96" s="317">
        <f t="shared" si="88"/>
        <v>0</v>
      </c>
      <c r="AH96" s="301">
        <f t="shared" si="88"/>
        <v>0</v>
      </c>
      <c r="AI96" s="300">
        <f t="shared" si="88"/>
        <v>0</v>
      </c>
      <c r="AJ96" s="300">
        <f t="shared" si="88"/>
        <v>0</v>
      </c>
      <c r="AK96" s="300">
        <f t="shared" si="88"/>
        <v>0</v>
      </c>
      <c r="AL96" s="302">
        <f t="shared" si="88"/>
        <v>0</v>
      </c>
      <c r="AM96" s="302">
        <f t="shared" si="88"/>
        <v>0</v>
      </c>
      <c r="AN96" s="302">
        <f t="shared" si="81"/>
        <v>0</v>
      </c>
      <c r="AO96" s="302">
        <f t="shared" si="62"/>
        <v>0</v>
      </c>
      <c r="AP96" s="302">
        <f t="shared" si="63"/>
        <v>0</v>
      </c>
      <c r="AQ96" s="302">
        <f t="shared" si="82"/>
        <v>0</v>
      </c>
      <c r="AR96" s="302">
        <f t="shared" si="64"/>
        <v>0</v>
      </c>
      <c r="AS96" s="302">
        <f t="shared" si="65"/>
        <v>0</v>
      </c>
      <c r="AT96" s="302">
        <f t="shared" si="83"/>
        <v>0</v>
      </c>
      <c r="AU96" s="318">
        <f t="shared" si="84"/>
        <v>0</v>
      </c>
      <c r="AV96" s="319"/>
      <c r="AW96" s="302">
        <f t="shared" si="85"/>
        <v>0</v>
      </c>
      <c r="AX96" s="302">
        <f t="shared" si="86"/>
        <v>0</v>
      </c>
      <c r="AY96" s="284">
        <f t="shared" si="66"/>
        <v>0</v>
      </c>
      <c r="AZ96" s="284">
        <f t="shared" si="67"/>
        <v>0</v>
      </c>
      <c r="BA96" s="284">
        <f t="shared" si="87"/>
        <v>0</v>
      </c>
      <c r="BB96" s="289"/>
      <c r="BC96" s="290" t="str" cm="1">
        <f t="array" ref="BC96">_xlfn.IFS(BA96&gt;Y96,"KO : Le montant retenu TTC est supérieur au montant présenté TTC. Merci de revoir la ligne de dépense ou plafonner son montant.",AY96&gt;W96,"Attention : Le montant retenu HT est supérieur au montant HT présenté. Merci de revoir la ligne de dépense, plafonner son montant, ou justifier la reventillation HT / TVA.",AZ96&gt;X96,"Attention : Le montant TVA retenu est supérieur au montant TVA présenté. Merci de revoir la ligne de dépense, plafonner son montant, ou justifier la reventillation HT / TVA.",Y96=0,"",BA96=Y96,"OK",BA96&lt;Y96,"Montant instruit inférieur au montant présenté.")</f>
        <v/>
      </c>
      <c r="BD96" s="291">
        <f t="shared" si="68"/>
        <v>0</v>
      </c>
      <c r="BE96" s="291">
        <f t="shared" si="69"/>
        <v>0</v>
      </c>
      <c r="BF96" s="291">
        <f t="shared" si="70"/>
        <v>0</v>
      </c>
    </row>
    <row r="97" spans="1:58">
      <c r="A97" s="68">
        <v>93</v>
      </c>
      <c r="B97" s="257"/>
      <c r="C97" s="258"/>
      <c r="D97" s="257"/>
      <c r="E97" s="257"/>
      <c r="F97" s="280"/>
      <c r="G97" s="281"/>
      <c r="H97" s="259"/>
      <c r="I97" s="211"/>
      <c r="J97" s="257"/>
      <c r="K97" s="257"/>
      <c r="L97" s="257"/>
      <c r="M97" s="260"/>
      <c r="N97" s="261"/>
      <c r="O97" s="147">
        <f t="shared" si="54"/>
        <v>0</v>
      </c>
      <c r="P97" s="261"/>
      <c r="Q97" s="261"/>
      <c r="R97" s="147">
        <f t="shared" si="55"/>
        <v>0</v>
      </c>
      <c r="S97" s="261"/>
      <c r="T97" s="261"/>
      <c r="U97" s="220">
        <f t="shared" si="56"/>
        <v>0</v>
      </c>
      <c r="V97" s="262"/>
      <c r="W97" s="291">
        <f t="shared" si="71"/>
        <v>0</v>
      </c>
      <c r="X97" s="291" cm="1">
        <f t="array" ref="X97">IFERROR(_xlfn.IFS(V97="Devis 1",N97,V97="Devis 1 majoré",N97*1.15,V97="Devis 2",Q97,V97="Devis 3",T97),0)</f>
        <v>0</v>
      </c>
      <c r="Y97" s="291">
        <f t="shared" si="57"/>
        <v>0</v>
      </c>
      <c r="Z97" s="263"/>
      <c r="AA97" s="317">
        <f t="shared" si="58"/>
        <v>0</v>
      </c>
      <c r="AB97" s="316">
        <f t="shared" si="59"/>
        <v>0</v>
      </c>
      <c r="AC97" s="317">
        <f t="shared" si="60"/>
        <v>0</v>
      </c>
      <c r="AD97" s="317">
        <f t="shared" si="61"/>
        <v>0</v>
      </c>
      <c r="AE97" s="300">
        <f t="shared" si="72"/>
        <v>0</v>
      </c>
      <c r="AF97" s="317">
        <f t="shared" si="88"/>
        <v>0</v>
      </c>
      <c r="AG97" s="317">
        <f t="shared" si="88"/>
        <v>0</v>
      </c>
      <c r="AH97" s="301">
        <f t="shared" si="88"/>
        <v>0</v>
      </c>
      <c r="AI97" s="300">
        <f t="shared" si="88"/>
        <v>0</v>
      </c>
      <c r="AJ97" s="300">
        <f t="shared" si="88"/>
        <v>0</v>
      </c>
      <c r="AK97" s="300">
        <f t="shared" si="88"/>
        <v>0</v>
      </c>
      <c r="AL97" s="302">
        <f t="shared" si="88"/>
        <v>0</v>
      </c>
      <c r="AM97" s="302">
        <f t="shared" si="88"/>
        <v>0</v>
      </c>
      <c r="AN97" s="302">
        <f t="shared" si="81"/>
        <v>0</v>
      </c>
      <c r="AO97" s="302">
        <f t="shared" si="62"/>
        <v>0</v>
      </c>
      <c r="AP97" s="302">
        <f t="shared" si="63"/>
        <v>0</v>
      </c>
      <c r="AQ97" s="302">
        <f t="shared" si="82"/>
        <v>0</v>
      </c>
      <c r="AR97" s="302">
        <f t="shared" si="64"/>
        <v>0</v>
      </c>
      <c r="AS97" s="302">
        <f t="shared" si="65"/>
        <v>0</v>
      </c>
      <c r="AT97" s="302">
        <f t="shared" si="83"/>
        <v>0</v>
      </c>
      <c r="AU97" s="318">
        <f t="shared" si="84"/>
        <v>0</v>
      </c>
      <c r="AV97" s="319"/>
      <c r="AW97" s="302">
        <f t="shared" si="85"/>
        <v>0</v>
      </c>
      <c r="AX97" s="302">
        <f t="shared" si="86"/>
        <v>0</v>
      </c>
      <c r="AY97" s="284">
        <f t="shared" si="66"/>
        <v>0</v>
      </c>
      <c r="AZ97" s="284">
        <f t="shared" si="67"/>
        <v>0</v>
      </c>
      <c r="BA97" s="284">
        <f t="shared" si="87"/>
        <v>0</v>
      </c>
      <c r="BB97" s="289"/>
      <c r="BC97" s="290" t="str" cm="1">
        <f t="array" ref="BC97">_xlfn.IFS(BA97&gt;Y97,"KO : Le montant retenu TTC est supérieur au montant présenté TTC. Merci de revoir la ligne de dépense ou plafonner son montant.",AY97&gt;W97,"Attention : Le montant retenu HT est supérieur au montant HT présenté. Merci de revoir la ligne de dépense, plafonner son montant, ou justifier la reventillation HT / TVA.",AZ97&gt;X97,"Attention : Le montant TVA retenu est supérieur au montant TVA présenté. Merci de revoir la ligne de dépense, plafonner son montant, ou justifier la reventillation HT / TVA.",Y97=0,"",BA97=Y97,"OK",BA97&lt;Y97,"Montant instruit inférieur au montant présenté.")</f>
        <v/>
      </c>
      <c r="BD97" s="291">
        <f t="shared" si="68"/>
        <v>0</v>
      </c>
      <c r="BE97" s="291">
        <f t="shared" si="69"/>
        <v>0</v>
      </c>
      <c r="BF97" s="291">
        <f t="shared" si="70"/>
        <v>0</v>
      </c>
    </row>
    <row r="98" spans="1:58">
      <c r="A98" s="68">
        <v>94</v>
      </c>
      <c r="B98" s="257"/>
      <c r="C98" s="258"/>
      <c r="D98" s="257"/>
      <c r="E98" s="257"/>
      <c r="F98" s="280"/>
      <c r="G98" s="281"/>
      <c r="H98" s="259"/>
      <c r="I98" s="211"/>
      <c r="J98" s="257"/>
      <c r="K98" s="257"/>
      <c r="L98" s="257"/>
      <c r="M98" s="260"/>
      <c r="N98" s="261"/>
      <c r="O98" s="147">
        <f t="shared" si="54"/>
        <v>0</v>
      </c>
      <c r="P98" s="261"/>
      <c r="Q98" s="261"/>
      <c r="R98" s="147">
        <f t="shared" si="55"/>
        <v>0</v>
      </c>
      <c r="S98" s="261"/>
      <c r="T98" s="261"/>
      <c r="U98" s="220">
        <f t="shared" si="56"/>
        <v>0</v>
      </c>
      <c r="V98" s="262"/>
      <c r="W98" s="291">
        <f t="shared" si="71"/>
        <v>0</v>
      </c>
      <c r="X98" s="291" cm="1">
        <f t="array" ref="X98">IFERROR(_xlfn.IFS(V98="Devis 1",N98,V98="Devis 1 majoré",N98*1.15,V98="Devis 2",Q98,V98="Devis 3",T98),0)</f>
        <v>0</v>
      </c>
      <c r="Y98" s="291">
        <f t="shared" si="57"/>
        <v>0</v>
      </c>
      <c r="Z98" s="263"/>
      <c r="AA98" s="317">
        <f t="shared" si="58"/>
        <v>0</v>
      </c>
      <c r="AB98" s="316">
        <f t="shared" si="59"/>
        <v>0</v>
      </c>
      <c r="AC98" s="317">
        <f t="shared" si="60"/>
        <v>0</v>
      </c>
      <c r="AD98" s="317">
        <f t="shared" si="61"/>
        <v>0</v>
      </c>
      <c r="AE98" s="300">
        <f t="shared" si="72"/>
        <v>0</v>
      </c>
      <c r="AF98" s="317">
        <f t="shared" si="88"/>
        <v>0</v>
      </c>
      <c r="AG98" s="317">
        <f t="shared" si="88"/>
        <v>0</v>
      </c>
      <c r="AH98" s="301">
        <f t="shared" si="88"/>
        <v>0</v>
      </c>
      <c r="AI98" s="300">
        <f t="shared" si="88"/>
        <v>0</v>
      </c>
      <c r="AJ98" s="300">
        <f t="shared" si="88"/>
        <v>0</v>
      </c>
      <c r="AK98" s="300">
        <f t="shared" si="88"/>
        <v>0</v>
      </c>
      <c r="AL98" s="302">
        <f t="shared" si="88"/>
        <v>0</v>
      </c>
      <c r="AM98" s="302">
        <f t="shared" si="88"/>
        <v>0</v>
      </c>
      <c r="AN98" s="302">
        <f t="shared" si="81"/>
        <v>0</v>
      </c>
      <c r="AO98" s="302">
        <f t="shared" si="62"/>
        <v>0</v>
      </c>
      <c r="AP98" s="302">
        <f t="shared" si="63"/>
        <v>0</v>
      </c>
      <c r="AQ98" s="302">
        <f t="shared" si="82"/>
        <v>0</v>
      </c>
      <c r="AR98" s="302">
        <f t="shared" si="64"/>
        <v>0</v>
      </c>
      <c r="AS98" s="302">
        <f t="shared" si="65"/>
        <v>0</v>
      </c>
      <c r="AT98" s="302">
        <f t="shared" si="83"/>
        <v>0</v>
      </c>
      <c r="AU98" s="318">
        <f t="shared" si="84"/>
        <v>0</v>
      </c>
      <c r="AV98" s="319"/>
      <c r="AW98" s="302">
        <f t="shared" si="85"/>
        <v>0</v>
      </c>
      <c r="AX98" s="302">
        <f t="shared" si="86"/>
        <v>0</v>
      </c>
      <c r="AY98" s="284">
        <f t="shared" si="66"/>
        <v>0</v>
      </c>
      <c r="AZ98" s="284">
        <f t="shared" si="67"/>
        <v>0</v>
      </c>
      <c r="BA98" s="284">
        <f t="shared" si="87"/>
        <v>0</v>
      </c>
      <c r="BB98" s="289"/>
      <c r="BC98" s="290" t="str" cm="1">
        <f t="array" ref="BC98">_xlfn.IFS(BA98&gt;Y98,"KO : Le montant retenu TTC est supérieur au montant présenté TTC. Merci de revoir la ligne de dépense ou plafonner son montant.",AY98&gt;W98,"Attention : Le montant retenu HT est supérieur au montant HT présenté. Merci de revoir la ligne de dépense, plafonner son montant, ou justifier la reventillation HT / TVA.",AZ98&gt;X98,"Attention : Le montant TVA retenu est supérieur au montant TVA présenté. Merci de revoir la ligne de dépense, plafonner son montant, ou justifier la reventillation HT / TVA.",Y98=0,"",BA98=Y98,"OK",BA98&lt;Y98,"Montant instruit inférieur au montant présenté.")</f>
        <v/>
      </c>
      <c r="BD98" s="291">
        <f t="shared" si="68"/>
        <v>0</v>
      </c>
      <c r="BE98" s="291">
        <f t="shared" si="69"/>
        <v>0</v>
      </c>
      <c r="BF98" s="291">
        <f t="shared" si="70"/>
        <v>0</v>
      </c>
    </row>
    <row r="99" spans="1:58">
      <c r="A99" s="68">
        <v>95</v>
      </c>
      <c r="B99" s="257"/>
      <c r="C99" s="258"/>
      <c r="D99" s="257"/>
      <c r="E99" s="257"/>
      <c r="F99" s="280"/>
      <c r="G99" s="281"/>
      <c r="H99" s="259"/>
      <c r="I99" s="211"/>
      <c r="J99" s="257"/>
      <c r="K99" s="257"/>
      <c r="L99" s="257"/>
      <c r="M99" s="260"/>
      <c r="N99" s="261"/>
      <c r="O99" s="147">
        <f t="shared" si="54"/>
        <v>0</v>
      </c>
      <c r="P99" s="261"/>
      <c r="Q99" s="261"/>
      <c r="R99" s="147">
        <f t="shared" si="55"/>
        <v>0</v>
      </c>
      <c r="S99" s="261"/>
      <c r="T99" s="261"/>
      <c r="U99" s="220">
        <f t="shared" si="56"/>
        <v>0</v>
      </c>
      <c r="V99" s="262"/>
      <c r="W99" s="291">
        <f t="shared" si="71"/>
        <v>0</v>
      </c>
      <c r="X99" s="291" cm="1">
        <f t="array" ref="X99">IFERROR(_xlfn.IFS(V99="Devis 1",N99,V99="Devis 1 majoré",N99*1.15,V99="Devis 2",Q99,V99="Devis 3",T99),0)</f>
        <v>0</v>
      </c>
      <c r="Y99" s="291">
        <f t="shared" si="57"/>
        <v>0</v>
      </c>
      <c r="Z99" s="263"/>
      <c r="AA99" s="317">
        <f t="shared" si="58"/>
        <v>0</v>
      </c>
      <c r="AB99" s="316">
        <f t="shared" si="59"/>
        <v>0</v>
      </c>
      <c r="AC99" s="317">
        <f t="shared" si="60"/>
        <v>0</v>
      </c>
      <c r="AD99" s="317">
        <f t="shared" si="61"/>
        <v>0</v>
      </c>
      <c r="AE99" s="300">
        <f t="shared" si="72"/>
        <v>0</v>
      </c>
      <c r="AF99" s="317">
        <f t="shared" si="88"/>
        <v>0</v>
      </c>
      <c r="AG99" s="317">
        <f t="shared" si="88"/>
        <v>0</v>
      </c>
      <c r="AH99" s="301">
        <f t="shared" si="88"/>
        <v>0</v>
      </c>
      <c r="AI99" s="300">
        <f t="shared" si="88"/>
        <v>0</v>
      </c>
      <c r="AJ99" s="300">
        <f t="shared" si="88"/>
        <v>0</v>
      </c>
      <c r="AK99" s="300">
        <f t="shared" si="88"/>
        <v>0</v>
      </c>
      <c r="AL99" s="302">
        <f t="shared" si="88"/>
        <v>0</v>
      </c>
      <c r="AM99" s="302">
        <f t="shared" si="88"/>
        <v>0</v>
      </c>
      <c r="AN99" s="302">
        <f t="shared" si="81"/>
        <v>0</v>
      </c>
      <c r="AO99" s="302">
        <f t="shared" si="62"/>
        <v>0</v>
      </c>
      <c r="AP99" s="302">
        <f t="shared" si="63"/>
        <v>0</v>
      </c>
      <c r="AQ99" s="302">
        <f t="shared" si="82"/>
        <v>0</v>
      </c>
      <c r="AR99" s="302">
        <f t="shared" si="64"/>
        <v>0</v>
      </c>
      <c r="AS99" s="302">
        <f t="shared" si="65"/>
        <v>0</v>
      </c>
      <c r="AT99" s="302">
        <f t="shared" si="83"/>
        <v>0</v>
      </c>
      <c r="AU99" s="318">
        <f t="shared" si="84"/>
        <v>0</v>
      </c>
      <c r="AV99" s="319"/>
      <c r="AW99" s="302">
        <f t="shared" si="85"/>
        <v>0</v>
      </c>
      <c r="AX99" s="302">
        <f t="shared" si="86"/>
        <v>0</v>
      </c>
      <c r="AY99" s="284">
        <f t="shared" si="66"/>
        <v>0</v>
      </c>
      <c r="AZ99" s="284">
        <f t="shared" si="67"/>
        <v>0</v>
      </c>
      <c r="BA99" s="284">
        <f t="shared" si="87"/>
        <v>0</v>
      </c>
      <c r="BB99" s="289"/>
      <c r="BC99" s="290" t="str" cm="1">
        <f t="array" ref="BC99">_xlfn.IFS(BA99&gt;Y99,"KO : Le montant retenu TTC est supérieur au montant présenté TTC. Merci de revoir la ligne de dépense ou plafonner son montant.",AY99&gt;W99,"Attention : Le montant retenu HT est supérieur au montant HT présenté. Merci de revoir la ligne de dépense, plafonner son montant, ou justifier la reventillation HT / TVA.",AZ99&gt;X99,"Attention : Le montant TVA retenu est supérieur au montant TVA présenté. Merci de revoir la ligne de dépense, plafonner son montant, ou justifier la reventillation HT / TVA.",Y99=0,"",BA99=Y99,"OK",BA99&lt;Y99,"Montant instruit inférieur au montant présenté.")</f>
        <v/>
      </c>
      <c r="BD99" s="291">
        <f t="shared" si="68"/>
        <v>0</v>
      </c>
      <c r="BE99" s="291">
        <f t="shared" si="69"/>
        <v>0</v>
      </c>
      <c r="BF99" s="291">
        <f t="shared" si="70"/>
        <v>0</v>
      </c>
    </row>
    <row r="100" spans="1:58">
      <c r="A100" s="68">
        <v>96</v>
      </c>
      <c r="B100" s="257"/>
      <c r="C100" s="258"/>
      <c r="D100" s="257"/>
      <c r="E100" s="257"/>
      <c r="F100" s="280"/>
      <c r="G100" s="281"/>
      <c r="H100" s="259"/>
      <c r="I100" s="211"/>
      <c r="J100" s="257"/>
      <c r="K100" s="257"/>
      <c r="L100" s="257"/>
      <c r="M100" s="260"/>
      <c r="N100" s="261"/>
      <c r="O100" s="147">
        <f t="shared" si="54"/>
        <v>0</v>
      </c>
      <c r="P100" s="261"/>
      <c r="Q100" s="261"/>
      <c r="R100" s="147">
        <f t="shared" si="55"/>
        <v>0</v>
      </c>
      <c r="S100" s="261"/>
      <c r="T100" s="261"/>
      <c r="U100" s="220">
        <f t="shared" si="56"/>
        <v>0</v>
      </c>
      <c r="V100" s="262"/>
      <c r="W100" s="291">
        <f t="shared" si="71"/>
        <v>0</v>
      </c>
      <c r="X100" s="291" cm="1">
        <f t="array" ref="X100">IFERROR(_xlfn.IFS(V100="Devis 1",N100,V100="Devis 1 majoré",N100*1.15,V100="Devis 2",Q100,V100="Devis 3",T100),0)</f>
        <v>0</v>
      </c>
      <c r="Y100" s="291">
        <f t="shared" si="57"/>
        <v>0</v>
      </c>
      <c r="Z100" s="263"/>
      <c r="AA100" s="317">
        <f t="shared" si="58"/>
        <v>0</v>
      </c>
      <c r="AB100" s="316">
        <f t="shared" si="59"/>
        <v>0</v>
      </c>
      <c r="AC100" s="317">
        <f t="shared" si="60"/>
        <v>0</v>
      </c>
      <c r="AD100" s="317">
        <f t="shared" si="61"/>
        <v>0</v>
      </c>
      <c r="AE100" s="300">
        <f t="shared" si="72"/>
        <v>0</v>
      </c>
      <c r="AF100" s="317">
        <f t="shared" si="88"/>
        <v>0</v>
      </c>
      <c r="AG100" s="317">
        <f t="shared" si="88"/>
        <v>0</v>
      </c>
      <c r="AH100" s="301">
        <f t="shared" si="88"/>
        <v>0</v>
      </c>
      <c r="AI100" s="300">
        <f t="shared" si="88"/>
        <v>0</v>
      </c>
      <c r="AJ100" s="300">
        <f t="shared" si="88"/>
        <v>0</v>
      </c>
      <c r="AK100" s="300">
        <f t="shared" si="88"/>
        <v>0</v>
      </c>
      <c r="AL100" s="302">
        <f t="shared" si="88"/>
        <v>0</v>
      </c>
      <c r="AM100" s="302">
        <f t="shared" si="88"/>
        <v>0</v>
      </c>
      <c r="AN100" s="302">
        <f t="shared" si="81"/>
        <v>0</v>
      </c>
      <c r="AO100" s="302">
        <f t="shared" si="62"/>
        <v>0</v>
      </c>
      <c r="AP100" s="302">
        <f t="shared" si="63"/>
        <v>0</v>
      </c>
      <c r="AQ100" s="302">
        <f t="shared" si="82"/>
        <v>0</v>
      </c>
      <c r="AR100" s="302">
        <f t="shared" si="64"/>
        <v>0</v>
      </c>
      <c r="AS100" s="302">
        <f t="shared" si="65"/>
        <v>0</v>
      </c>
      <c r="AT100" s="302">
        <f t="shared" si="83"/>
        <v>0</v>
      </c>
      <c r="AU100" s="318">
        <f t="shared" si="84"/>
        <v>0</v>
      </c>
      <c r="AV100" s="319"/>
      <c r="AW100" s="302">
        <f t="shared" si="85"/>
        <v>0</v>
      </c>
      <c r="AX100" s="302">
        <f t="shared" si="86"/>
        <v>0</v>
      </c>
      <c r="AY100" s="284">
        <f t="shared" si="66"/>
        <v>0</v>
      </c>
      <c r="AZ100" s="284">
        <f t="shared" si="67"/>
        <v>0</v>
      </c>
      <c r="BA100" s="284">
        <f t="shared" si="87"/>
        <v>0</v>
      </c>
      <c r="BB100" s="289"/>
      <c r="BC100" s="290" t="str" cm="1">
        <f t="array" ref="BC100">_xlfn.IFS(BA100&gt;Y100,"KO : Le montant retenu TTC est supérieur au montant présenté TTC. Merci de revoir la ligne de dépense ou plafonner son montant.",AY100&gt;W100,"Attention : Le montant retenu HT est supérieur au montant HT présenté. Merci de revoir la ligne de dépense, plafonner son montant, ou justifier la reventillation HT / TVA.",AZ100&gt;X100,"Attention : Le montant TVA retenu est supérieur au montant TVA présenté. Merci de revoir la ligne de dépense, plafonner son montant, ou justifier la reventillation HT / TVA.",Y100=0,"",BA100=Y100,"OK",BA100&lt;Y100,"Montant instruit inférieur au montant présenté.")</f>
        <v/>
      </c>
      <c r="BD100" s="291">
        <f t="shared" si="68"/>
        <v>0</v>
      </c>
      <c r="BE100" s="291">
        <f t="shared" si="69"/>
        <v>0</v>
      </c>
      <c r="BF100" s="291">
        <f t="shared" si="70"/>
        <v>0</v>
      </c>
    </row>
    <row r="101" spans="1:58">
      <c r="A101" s="68">
        <v>97</v>
      </c>
      <c r="B101" s="257"/>
      <c r="C101" s="258"/>
      <c r="D101" s="257"/>
      <c r="E101" s="257"/>
      <c r="F101" s="280"/>
      <c r="G101" s="281"/>
      <c r="H101" s="259"/>
      <c r="I101" s="211"/>
      <c r="J101" s="257"/>
      <c r="K101" s="257"/>
      <c r="L101" s="257"/>
      <c r="M101" s="260"/>
      <c r="N101" s="261"/>
      <c r="O101" s="147">
        <f t="shared" si="54"/>
        <v>0</v>
      </c>
      <c r="P101" s="261"/>
      <c r="Q101" s="261"/>
      <c r="R101" s="147">
        <f t="shared" si="55"/>
        <v>0</v>
      </c>
      <c r="S101" s="261"/>
      <c r="T101" s="261"/>
      <c r="U101" s="220">
        <f t="shared" si="56"/>
        <v>0</v>
      </c>
      <c r="V101" s="262"/>
      <c r="W101" s="291">
        <f t="shared" si="71"/>
        <v>0</v>
      </c>
      <c r="X101" s="291" cm="1">
        <f t="array" ref="X101">IFERROR(_xlfn.IFS(V101="Devis 1",N101,V101="Devis 1 majoré",N101*1.15,V101="Devis 2",Q101,V101="Devis 3",T101),0)</f>
        <v>0</v>
      </c>
      <c r="Y101" s="291">
        <f t="shared" si="57"/>
        <v>0</v>
      </c>
      <c r="Z101" s="263"/>
      <c r="AA101" s="317">
        <f t="shared" si="58"/>
        <v>0</v>
      </c>
      <c r="AB101" s="316">
        <f t="shared" si="59"/>
        <v>0</v>
      </c>
      <c r="AC101" s="317">
        <f t="shared" si="60"/>
        <v>0</v>
      </c>
      <c r="AD101" s="317">
        <f t="shared" si="61"/>
        <v>0</v>
      </c>
      <c r="AE101" s="300">
        <f t="shared" si="72"/>
        <v>0</v>
      </c>
      <c r="AF101" s="317">
        <f t="shared" si="88"/>
        <v>0</v>
      </c>
      <c r="AG101" s="317">
        <f t="shared" si="88"/>
        <v>0</v>
      </c>
      <c r="AH101" s="301">
        <f t="shared" si="88"/>
        <v>0</v>
      </c>
      <c r="AI101" s="300">
        <f t="shared" si="88"/>
        <v>0</v>
      </c>
      <c r="AJ101" s="300">
        <f t="shared" si="88"/>
        <v>0</v>
      </c>
      <c r="AK101" s="300">
        <f t="shared" si="88"/>
        <v>0</v>
      </c>
      <c r="AL101" s="302">
        <f t="shared" si="88"/>
        <v>0</v>
      </c>
      <c r="AM101" s="302">
        <f t="shared" si="88"/>
        <v>0</v>
      </c>
      <c r="AN101" s="302">
        <f t="shared" si="81"/>
        <v>0</v>
      </c>
      <c r="AO101" s="302">
        <f t="shared" si="62"/>
        <v>0</v>
      </c>
      <c r="AP101" s="302">
        <f t="shared" si="63"/>
        <v>0</v>
      </c>
      <c r="AQ101" s="302">
        <f t="shared" si="82"/>
        <v>0</v>
      </c>
      <c r="AR101" s="302">
        <f t="shared" si="64"/>
        <v>0</v>
      </c>
      <c r="AS101" s="302">
        <f t="shared" si="65"/>
        <v>0</v>
      </c>
      <c r="AT101" s="302">
        <f t="shared" si="83"/>
        <v>0</v>
      </c>
      <c r="AU101" s="318">
        <f t="shared" si="84"/>
        <v>0</v>
      </c>
      <c r="AV101" s="319"/>
      <c r="AW101" s="302">
        <f t="shared" si="85"/>
        <v>0</v>
      </c>
      <c r="AX101" s="302">
        <f t="shared" si="86"/>
        <v>0</v>
      </c>
      <c r="AY101" s="284">
        <f t="shared" si="66"/>
        <v>0</v>
      </c>
      <c r="AZ101" s="284">
        <f t="shared" si="67"/>
        <v>0</v>
      </c>
      <c r="BA101" s="284">
        <f t="shared" si="87"/>
        <v>0</v>
      </c>
      <c r="BB101" s="289"/>
      <c r="BC101" s="290" t="str" cm="1">
        <f t="array" ref="BC101">_xlfn.IFS(BA101&gt;Y101,"KO : Le montant retenu TTC est supérieur au montant présenté TTC. Merci de revoir la ligne de dépense ou plafonner son montant.",AY101&gt;W101,"Attention : Le montant retenu HT est supérieur au montant HT présenté. Merci de revoir la ligne de dépense, plafonner son montant, ou justifier la reventillation HT / TVA.",AZ101&gt;X101,"Attention : Le montant TVA retenu est supérieur au montant TVA présenté. Merci de revoir la ligne de dépense, plafonner son montant, ou justifier la reventillation HT / TVA.",Y101=0,"",BA101=Y101,"OK",BA101&lt;Y101,"Montant instruit inférieur au montant présenté.")</f>
        <v/>
      </c>
      <c r="BD101" s="291">
        <f t="shared" si="68"/>
        <v>0</v>
      </c>
      <c r="BE101" s="291">
        <f t="shared" si="69"/>
        <v>0</v>
      </c>
      <c r="BF101" s="291">
        <f t="shared" si="70"/>
        <v>0</v>
      </c>
    </row>
    <row r="102" spans="1:58">
      <c r="A102" s="68">
        <v>98</v>
      </c>
      <c r="B102" s="257"/>
      <c r="C102" s="258"/>
      <c r="D102" s="257"/>
      <c r="E102" s="257"/>
      <c r="F102" s="280"/>
      <c r="G102" s="281"/>
      <c r="H102" s="259"/>
      <c r="I102" s="211"/>
      <c r="J102" s="257"/>
      <c r="K102" s="257"/>
      <c r="L102" s="257"/>
      <c r="M102" s="260"/>
      <c r="N102" s="261"/>
      <c r="O102" s="147">
        <f t="shared" si="54"/>
        <v>0</v>
      </c>
      <c r="P102" s="261"/>
      <c r="Q102" s="261"/>
      <c r="R102" s="147">
        <f t="shared" si="55"/>
        <v>0</v>
      </c>
      <c r="S102" s="261"/>
      <c r="T102" s="261"/>
      <c r="U102" s="220">
        <f t="shared" si="56"/>
        <v>0</v>
      </c>
      <c r="V102" s="262"/>
      <c r="W102" s="291">
        <f t="shared" si="71"/>
        <v>0</v>
      </c>
      <c r="X102" s="291" cm="1">
        <f t="array" ref="X102">IFERROR(_xlfn.IFS(V102="Devis 1",N102,V102="Devis 1 majoré",N102*1.15,V102="Devis 2",Q102,V102="Devis 3",T102),0)</f>
        <v>0</v>
      </c>
      <c r="Y102" s="291">
        <f t="shared" si="57"/>
        <v>0</v>
      </c>
      <c r="Z102" s="263"/>
      <c r="AA102" s="317">
        <f t="shared" si="58"/>
        <v>0</v>
      </c>
      <c r="AB102" s="316">
        <f t="shared" si="59"/>
        <v>0</v>
      </c>
      <c r="AC102" s="317">
        <f t="shared" si="60"/>
        <v>0</v>
      </c>
      <c r="AD102" s="317">
        <f t="shared" si="61"/>
        <v>0</v>
      </c>
      <c r="AE102" s="300">
        <f t="shared" si="72"/>
        <v>0</v>
      </c>
      <c r="AF102" s="317">
        <f t="shared" si="88"/>
        <v>0</v>
      </c>
      <c r="AG102" s="317">
        <f t="shared" si="88"/>
        <v>0</v>
      </c>
      <c r="AH102" s="301">
        <f t="shared" si="88"/>
        <v>0</v>
      </c>
      <c r="AI102" s="300">
        <f t="shared" si="88"/>
        <v>0</v>
      </c>
      <c r="AJ102" s="300">
        <f t="shared" si="88"/>
        <v>0</v>
      </c>
      <c r="AK102" s="300">
        <f t="shared" si="88"/>
        <v>0</v>
      </c>
      <c r="AL102" s="302">
        <f t="shared" si="88"/>
        <v>0</v>
      </c>
      <c r="AM102" s="302">
        <f t="shared" si="88"/>
        <v>0</v>
      </c>
      <c r="AN102" s="302">
        <f t="shared" si="81"/>
        <v>0</v>
      </c>
      <c r="AO102" s="302">
        <f t="shared" si="62"/>
        <v>0</v>
      </c>
      <c r="AP102" s="302">
        <f t="shared" si="63"/>
        <v>0</v>
      </c>
      <c r="AQ102" s="302">
        <f t="shared" si="82"/>
        <v>0</v>
      </c>
      <c r="AR102" s="302">
        <f t="shared" si="64"/>
        <v>0</v>
      </c>
      <c r="AS102" s="302">
        <f t="shared" si="65"/>
        <v>0</v>
      </c>
      <c r="AT102" s="302">
        <f t="shared" si="83"/>
        <v>0</v>
      </c>
      <c r="AU102" s="318">
        <f t="shared" si="84"/>
        <v>0</v>
      </c>
      <c r="AV102" s="319"/>
      <c r="AW102" s="302">
        <f t="shared" si="85"/>
        <v>0</v>
      </c>
      <c r="AX102" s="302">
        <f t="shared" si="86"/>
        <v>0</v>
      </c>
      <c r="AY102" s="284">
        <f t="shared" si="66"/>
        <v>0</v>
      </c>
      <c r="AZ102" s="284">
        <f t="shared" si="67"/>
        <v>0</v>
      </c>
      <c r="BA102" s="284">
        <f t="shared" si="87"/>
        <v>0</v>
      </c>
      <c r="BB102" s="289"/>
      <c r="BC102" s="290" t="str" cm="1">
        <f t="array" ref="BC102">_xlfn.IFS(BA102&gt;Y102,"KO : Le montant retenu TTC est supérieur au montant présenté TTC. Merci de revoir la ligne de dépense ou plafonner son montant.",AY102&gt;W102,"Attention : Le montant retenu HT est supérieur au montant HT présenté. Merci de revoir la ligne de dépense, plafonner son montant, ou justifier la reventillation HT / TVA.",AZ102&gt;X102,"Attention : Le montant TVA retenu est supérieur au montant TVA présenté. Merci de revoir la ligne de dépense, plafonner son montant, ou justifier la reventillation HT / TVA.",Y102=0,"",BA102=Y102,"OK",BA102&lt;Y102,"Montant instruit inférieur au montant présenté.")</f>
        <v/>
      </c>
      <c r="BD102" s="291">
        <f t="shared" si="68"/>
        <v>0</v>
      </c>
      <c r="BE102" s="291">
        <f t="shared" si="69"/>
        <v>0</v>
      </c>
      <c r="BF102" s="291">
        <f t="shared" si="70"/>
        <v>0</v>
      </c>
    </row>
    <row r="103" spans="1:58">
      <c r="A103" s="68">
        <v>99</v>
      </c>
      <c r="B103" s="257"/>
      <c r="C103" s="258"/>
      <c r="D103" s="257"/>
      <c r="E103" s="257"/>
      <c r="F103" s="280"/>
      <c r="G103" s="281"/>
      <c r="H103" s="259"/>
      <c r="I103" s="211"/>
      <c r="J103" s="257"/>
      <c r="K103" s="257"/>
      <c r="L103" s="257"/>
      <c r="M103" s="260"/>
      <c r="N103" s="261"/>
      <c r="O103" s="147">
        <f t="shared" si="54"/>
        <v>0</v>
      </c>
      <c r="P103" s="261"/>
      <c r="Q103" s="261"/>
      <c r="R103" s="147">
        <f t="shared" si="55"/>
        <v>0</v>
      </c>
      <c r="S103" s="261"/>
      <c r="T103" s="261"/>
      <c r="U103" s="220">
        <f t="shared" si="56"/>
        <v>0</v>
      </c>
      <c r="V103" s="262"/>
      <c r="W103" s="291">
        <f t="shared" si="71"/>
        <v>0</v>
      </c>
      <c r="X103" s="291" cm="1">
        <f t="array" ref="X103">IFERROR(_xlfn.IFS(V103="Devis 1",N103,V103="Devis 1 majoré",N103*1.15,V103="Devis 2",Q103,V103="Devis 3",T103),0)</f>
        <v>0</v>
      </c>
      <c r="Y103" s="291">
        <f t="shared" si="57"/>
        <v>0</v>
      </c>
      <c r="Z103" s="263"/>
      <c r="AA103" s="317">
        <f t="shared" si="58"/>
        <v>0</v>
      </c>
      <c r="AB103" s="316">
        <f t="shared" si="59"/>
        <v>0</v>
      </c>
      <c r="AC103" s="317">
        <f t="shared" si="60"/>
        <v>0</v>
      </c>
      <c r="AD103" s="317">
        <f t="shared" si="61"/>
        <v>0</v>
      </c>
      <c r="AE103" s="300">
        <f t="shared" si="72"/>
        <v>0</v>
      </c>
      <c r="AF103" s="317">
        <f t="shared" si="88"/>
        <v>0</v>
      </c>
      <c r="AG103" s="317">
        <f t="shared" si="88"/>
        <v>0</v>
      </c>
      <c r="AH103" s="301">
        <f t="shared" si="88"/>
        <v>0</v>
      </c>
      <c r="AI103" s="300">
        <f t="shared" si="88"/>
        <v>0</v>
      </c>
      <c r="AJ103" s="300">
        <f t="shared" si="88"/>
        <v>0</v>
      </c>
      <c r="AK103" s="300">
        <f t="shared" si="88"/>
        <v>0</v>
      </c>
      <c r="AL103" s="302">
        <f t="shared" si="88"/>
        <v>0</v>
      </c>
      <c r="AM103" s="302">
        <f t="shared" si="88"/>
        <v>0</v>
      </c>
      <c r="AN103" s="302">
        <f t="shared" si="81"/>
        <v>0</v>
      </c>
      <c r="AO103" s="302">
        <f t="shared" si="62"/>
        <v>0</v>
      </c>
      <c r="AP103" s="302">
        <f t="shared" si="63"/>
        <v>0</v>
      </c>
      <c r="AQ103" s="302">
        <f t="shared" si="82"/>
        <v>0</v>
      </c>
      <c r="AR103" s="302">
        <f t="shared" si="64"/>
        <v>0</v>
      </c>
      <c r="AS103" s="302">
        <f t="shared" si="65"/>
        <v>0</v>
      </c>
      <c r="AT103" s="302">
        <f t="shared" si="83"/>
        <v>0</v>
      </c>
      <c r="AU103" s="318">
        <f t="shared" si="84"/>
        <v>0</v>
      </c>
      <c r="AV103" s="319"/>
      <c r="AW103" s="302">
        <f t="shared" si="85"/>
        <v>0</v>
      </c>
      <c r="AX103" s="302">
        <f t="shared" si="86"/>
        <v>0</v>
      </c>
      <c r="AY103" s="284">
        <f t="shared" si="66"/>
        <v>0</v>
      </c>
      <c r="AZ103" s="284">
        <f t="shared" si="67"/>
        <v>0</v>
      </c>
      <c r="BA103" s="284">
        <f t="shared" si="87"/>
        <v>0</v>
      </c>
      <c r="BB103" s="289"/>
      <c r="BC103" s="290" t="str" cm="1">
        <f t="array" ref="BC103">_xlfn.IFS(BA103&gt;Y103,"KO : Le montant retenu TTC est supérieur au montant présenté TTC. Merci de revoir la ligne de dépense ou plafonner son montant.",AY103&gt;W103,"Attention : Le montant retenu HT est supérieur au montant HT présenté. Merci de revoir la ligne de dépense, plafonner son montant, ou justifier la reventillation HT / TVA.",AZ103&gt;X103,"Attention : Le montant TVA retenu est supérieur au montant TVA présenté. Merci de revoir la ligne de dépense, plafonner son montant, ou justifier la reventillation HT / TVA.",Y103=0,"",BA103=Y103,"OK",BA103&lt;Y103,"Montant instruit inférieur au montant présenté.")</f>
        <v/>
      </c>
      <c r="BD103" s="291">
        <f t="shared" si="68"/>
        <v>0</v>
      </c>
      <c r="BE103" s="291">
        <f t="shared" si="69"/>
        <v>0</v>
      </c>
      <c r="BF103" s="291">
        <f t="shared" si="70"/>
        <v>0</v>
      </c>
    </row>
    <row r="104" spans="1:58">
      <c r="A104" s="68">
        <v>100</v>
      </c>
      <c r="B104" s="257"/>
      <c r="C104" s="258"/>
      <c r="D104" s="257"/>
      <c r="E104" s="257"/>
      <c r="F104" s="280"/>
      <c r="G104" s="281"/>
      <c r="H104" s="259"/>
      <c r="I104" s="211"/>
      <c r="J104" s="257"/>
      <c r="K104" s="257"/>
      <c r="L104" s="257"/>
      <c r="M104" s="260"/>
      <c r="N104" s="261"/>
      <c r="O104" s="147">
        <f t="shared" si="54"/>
        <v>0</v>
      </c>
      <c r="P104" s="261"/>
      <c r="Q104" s="261"/>
      <c r="R104" s="314">
        <f t="shared" si="55"/>
        <v>0</v>
      </c>
      <c r="S104" s="261"/>
      <c r="T104" s="261"/>
      <c r="U104" s="220">
        <f t="shared" si="56"/>
        <v>0</v>
      </c>
      <c r="V104" s="262"/>
      <c r="W104" s="291">
        <f t="shared" si="71"/>
        <v>0</v>
      </c>
      <c r="X104" s="291" cm="1">
        <f t="array" ref="X104">IFERROR(_xlfn.IFS(V104="Devis 1",N104,V104="Devis 1 majoré",N104*1.15,V104="Devis 2",Q104,V104="Devis 3",T104),0)</f>
        <v>0</v>
      </c>
      <c r="Y104" s="291">
        <f t="shared" si="57"/>
        <v>0</v>
      </c>
      <c r="Z104" s="263"/>
      <c r="AA104" s="317">
        <f t="shared" si="58"/>
        <v>0</v>
      </c>
      <c r="AB104" s="316">
        <f t="shared" si="59"/>
        <v>0</v>
      </c>
      <c r="AC104" s="317">
        <f t="shared" si="60"/>
        <v>0</v>
      </c>
      <c r="AD104" s="317">
        <f t="shared" si="61"/>
        <v>0</v>
      </c>
      <c r="AE104" s="300">
        <f t="shared" si="72"/>
        <v>0</v>
      </c>
      <c r="AF104" s="317">
        <f t="shared" si="88"/>
        <v>0</v>
      </c>
      <c r="AG104" s="317">
        <f t="shared" si="88"/>
        <v>0</v>
      </c>
      <c r="AH104" s="301">
        <f t="shared" si="88"/>
        <v>0</v>
      </c>
      <c r="AI104" s="300">
        <f t="shared" si="88"/>
        <v>0</v>
      </c>
      <c r="AJ104" s="300">
        <f t="shared" si="88"/>
        <v>0</v>
      </c>
      <c r="AK104" s="300">
        <f t="shared" si="88"/>
        <v>0</v>
      </c>
      <c r="AL104" s="302">
        <f t="shared" si="88"/>
        <v>0</v>
      </c>
      <c r="AM104" s="302">
        <f t="shared" si="88"/>
        <v>0</v>
      </c>
      <c r="AN104" s="302">
        <f t="shared" si="81"/>
        <v>0</v>
      </c>
      <c r="AO104" s="302">
        <f t="shared" si="62"/>
        <v>0</v>
      </c>
      <c r="AP104" s="302">
        <f t="shared" si="63"/>
        <v>0</v>
      </c>
      <c r="AQ104" s="302">
        <f t="shared" si="82"/>
        <v>0</v>
      </c>
      <c r="AR104" s="302">
        <f t="shared" si="64"/>
        <v>0</v>
      </c>
      <c r="AS104" s="302">
        <f t="shared" si="65"/>
        <v>0</v>
      </c>
      <c r="AT104" s="302">
        <f t="shared" si="83"/>
        <v>0</v>
      </c>
      <c r="AU104" s="318">
        <f t="shared" si="84"/>
        <v>0</v>
      </c>
      <c r="AV104" s="319"/>
      <c r="AW104" s="302">
        <f t="shared" si="85"/>
        <v>0</v>
      </c>
      <c r="AX104" s="302">
        <f t="shared" si="86"/>
        <v>0</v>
      </c>
      <c r="AY104" s="284">
        <f t="shared" si="66"/>
        <v>0</v>
      </c>
      <c r="AZ104" s="284">
        <f t="shared" si="67"/>
        <v>0</v>
      </c>
      <c r="BA104" s="284">
        <f t="shared" si="87"/>
        <v>0</v>
      </c>
      <c r="BB104" s="289"/>
      <c r="BC104" s="290" t="str" cm="1">
        <f t="array" ref="BC104">_xlfn.IFS(BA104&gt;Y104,"KO : Le montant retenu TTC est supérieur au montant présenté TTC. Merci de revoir la ligne de dépense ou plafonner son montant.",AY104&gt;W104,"Attention : Le montant retenu HT est supérieur au montant HT présenté. Merci de revoir la ligne de dépense, plafonner son montant, ou justifier la reventillation HT / TVA.",AZ104&gt;X104,"Attention : Le montant TVA retenu est supérieur au montant TVA présenté. Merci de revoir la ligne de dépense, plafonner son montant, ou justifier la reventillation HT / TVA.",Y104=0,"",BA104=Y104,"OK",BA104&lt;Y104,"Montant instruit inférieur au montant présenté.")</f>
        <v/>
      </c>
      <c r="BD104" s="291">
        <f t="shared" si="68"/>
        <v>0</v>
      </c>
      <c r="BE104" s="291">
        <f t="shared" si="69"/>
        <v>0</v>
      </c>
      <c r="BF104" s="291">
        <f t="shared" si="70"/>
        <v>0</v>
      </c>
    </row>
    <row r="105" spans="1:58">
      <c r="A105" s="489" t="s">
        <v>52</v>
      </c>
      <c r="B105" s="490"/>
      <c r="C105" s="490"/>
      <c r="D105" s="490"/>
      <c r="E105" s="490"/>
      <c r="F105" s="490"/>
      <c r="G105" s="490"/>
      <c r="H105" s="490"/>
      <c r="I105" s="490"/>
      <c r="J105" s="490"/>
      <c r="K105" s="490"/>
      <c r="L105" s="490"/>
      <c r="M105" s="490"/>
      <c r="N105" s="490"/>
      <c r="O105" s="490"/>
      <c r="P105" s="490"/>
      <c r="Q105" s="490"/>
      <c r="R105" s="490"/>
      <c r="S105" s="490"/>
      <c r="T105" s="490"/>
      <c r="U105" s="490"/>
      <c r="V105" s="491"/>
      <c r="W105" s="221">
        <f>SUM(W5:W104)</f>
        <v>0</v>
      </c>
      <c r="X105" s="221">
        <f>SUM(X5:X104)</f>
        <v>0</v>
      </c>
      <c r="Y105" s="221">
        <f>SUM(Y5:Y104)</f>
        <v>0</v>
      </c>
      <c r="Z105" s="222"/>
      <c r="AA105" s="492" t="s">
        <v>53</v>
      </c>
      <c r="AB105" s="493"/>
      <c r="AC105" s="493"/>
      <c r="AD105" s="493"/>
      <c r="AE105" s="493"/>
      <c r="AF105" s="493"/>
      <c r="AG105" s="493"/>
      <c r="AH105" s="493"/>
      <c r="AI105" s="493"/>
      <c r="AJ105" s="493"/>
      <c r="AK105" s="493"/>
      <c r="AL105" s="493"/>
      <c r="AM105" s="493"/>
      <c r="AN105" s="493"/>
      <c r="AO105" s="493"/>
      <c r="AP105" s="493"/>
      <c r="AQ105" s="493"/>
      <c r="AR105" s="493"/>
      <c r="AS105" s="493"/>
      <c r="AT105" s="493"/>
      <c r="AU105" s="493"/>
      <c r="AV105" s="494"/>
      <c r="AW105" s="320">
        <f ca="1">SUM(AW5:AW104)</f>
        <v>0</v>
      </c>
      <c r="AX105" s="320">
        <f ca="1">SUM(AX5:AX104)</f>
        <v>0</v>
      </c>
      <c r="AY105" s="285">
        <f>SUM(AY5:AY104)</f>
        <v>0</v>
      </c>
      <c r="AZ105" s="285">
        <f>SUM(AZ5:AZ104)</f>
        <v>0</v>
      </c>
      <c r="BA105" s="285">
        <f>SUM(BA5:BA104)</f>
        <v>0</v>
      </c>
      <c r="BB105" s="292"/>
      <c r="BC105" s="292"/>
      <c r="BD105" s="292">
        <f>SUM(BD5:BD104)</f>
        <v>0</v>
      </c>
      <c r="BE105" s="292">
        <f>SUM(BE5:BE104)</f>
        <v>0</v>
      </c>
      <c r="BF105" s="292">
        <f>SUM(BF5:BF104)</f>
        <v>0</v>
      </c>
    </row>
  </sheetData>
  <sheetProtection algorithmName="SHA-512" hashValue="cek8Zq1hPBj5vXBAQoNWr6GzCflpdyqe/SznfkqGXH1g97oxXnQac+sX9IL+h2+SlduokohQnBXriom9Wz6K1g==" saltValue="gIJjeWT/go5KMobI8v0gbw==" spinCount="100000" sheet="1" objects="1" scenarios="1"/>
  <mergeCells count="5">
    <mergeCell ref="A1:Z1"/>
    <mergeCell ref="AA1:BF1"/>
    <mergeCell ref="A2:A3"/>
    <mergeCell ref="A105:V105"/>
    <mergeCell ref="AA105:AV105"/>
  </mergeCells>
  <conditionalFormatting sqref="N2:N3">
    <cfRule type="expression" dxfId="62" priority="12">
      <formula>#REF!="HT"</formula>
    </cfRule>
  </conditionalFormatting>
  <conditionalFormatting sqref="N4:T104">
    <cfRule type="expression" dxfId="61" priority="14">
      <formula>#REF!="HT"</formula>
    </cfRule>
  </conditionalFormatting>
  <conditionalFormatting sqref="Q3">
    <cfRule type="expression" dxfId="60" priority="3">
      <formula>#REF!="HT"</formula>
    </cfRule>
  </conditionalFormatting>
  <conditionalFormatting sqref="T3">
    <cfRule type="expression" dxfId="59" priority="2">
      <formula>#REF!="HT"</formula>
    </cfRule>
  </conditionalFormatting>
  <conditionalFormatting sqref="X2">
    <cfRule type="expression" dxfId="58" priority="13">
      <formula>#REF!="HT"</formula>
    </cfRule>
  </conditionalFormatting>
  <conditionalFormatting sqref="AA5:AD104">
    <cfRule type="cellIs" dxfId="57" priority="259" stopIfTrue="1" operator="notEqual">
      <formula>B5</formula>
    </cfRule>
  </conditionalFormatting>
  <conditionalFormatting sqref="AF5:AG104">
    <cfRule type="cellIs" dxfId="56" priority="7" operator="notEqual">
      <formula>G5</formula>
    </cfRule>
  </conditionalFormatting>
  <conditionalFormatting sqref="AF5:AJ104 AL5:AU104">
    <cfRule type="cellIs" dxfId="55" priority="17" stopIfTrue="1" operator="notEqual">
      <formula>F5</formula>
    </cfRule>
  </conditionalFormatting>
  <conditionalFormatting sqref="AH5:AH104 AL5:AT104">
    <cfRule type="cellIs" dxfId="54" priority="16" operator="notEqual">
      <formula>#REF!</formula>
    </cfRule>
  </conditionalFormatting>
  <conditionalFormatting sqref="AM2">
    <cfRule type="expression" dxfId="53" priority="11">
      <formula>#REF!="HT"</formula>
    </cfRule>
  </conditionalFormatting>
  <conditionalFormatting sqref="AM4:AS4">
    <cfRule type="expression" dxfId="52" priority="10">
      <formula>#REF!="HT"</formula>
    </cfRule>
  </conditionalFormatting>
  <conditionalFormatting sqref="AV5:AV104">
    <cfRule type="cellIs" dxfId="51" priority="8" operator="equal">
      <formula>"NON"</formula>
    </cfRule>
  </conditionalFormatting>
  <conditionalFormatting sqref="AW5:AX104">
    <cfRule type="cellIs" dxfId="50" priority="1" stopIfTrue="1" operator="notEqual">
      <formula>S5</formula>
    </cfRule>
  </conditionalFormatting>
  <conditionalFormatting sqref="AY5:BA104">
    <cfRule type="cellIs" dxfId="49" priority="18" stopIfTrue="1" operator="notEqual">
      <formula>W5</formula>
    </cfRule>
  </conditionalFormatting>
  <conditionalFormatting sqref="BC5:BC104">
    <cfRule type="containsText" dxfId="48" priority="4" operator="containsText" text="OK">
      <formula>NOT(ISERROR(SEARCH("OK",BC5)))</formula>
    </cfRule>
    <cfRule type="containsText" dxfId="47" priority="5" operator="containsText" text="KO">
      <formula>NOT(ISERROR(SEARCH("KO",BC5)))</formula>
    </cfRule>
    <cfRule type="containsText" dxfId="46" priority="6" operator="containsText" text="Attention">
      <formula>NOT(ISERROR(SEARCH("Attention",BC5)))</formula>
    </cfRule>
  </conditionalFormatting>
  <dataValidations count="8">
    <dataValidation type="list" allowBlank="1" showInputMessage="1" showErrorMessage="1" sqref="V5:V104" xr:uid="{88E52CD2-16E8-496D-9714-3BB49ED8D89B}">
      <formula1>"Devis 1,,Devis 2,Devis 3"</formula1>
    </dataValidation>
    <dataValidation type="list" allowBlank="1" showInputMessage="1" showErrorMessage="1" sqref="V4 AU5:AU104" xr:uid="{9D37A071-D71B-4390-AFE4-0CC171093934}">
      <formula1>"Devis 1,Devis 2,Devis 3"</formula1>
    </dataValidation>
    <dataValidation type="list" allowBlank="1" showInputMessage="1" showErrorMessage="1" sqref="AV5:AV104" xr:uid="{9B828925-6356-4183-A761-AFDBBBC858D5}">
      <formula1>"OUI,NON,SO"</formula1>
    </dataValidation>
    <dataValidation type="list" allowBlank="1" showInputMessage="1" showErrorMessage="1" sqref="K4:K104 AJ4:AJ104" xr:uid="{C8877C71-927E-4DB3-8FCD-2C368EEC1895}">
      <formula1>"Pas de marché public , Marché à procédure adaptée (MAPA) , Marché innovant , Marché à procédure formalisée"</formula1>
    </dataValidation>
    <dataValidation type="list" allowBlank="1" showInputMessage="1" showErrorMessage="1" sqref="AU4:AX4" xr:uid="{D5C0DA50-3518-404C-B79B-2C7F5B854874}">
      <formula1>"Devis 1,Devis 1 majoré,Devis 2,Devis 3"</formula1>
    </dataValidation>
    <dataValidation type="list" allowBlank="1" showInputMessage="1" showErrorMessage="1" sqref="H4:H104 AG4:AG104" xr:uid="{5A7D12D0-1B3D-4BEB-B269-A0213520C5B0}">
      <formula1>"Oui,Non"</formula1>
    </dataValidation>
    <dataValidation type="list" allowBlank="1" showInputMessage="1" showErrorMessage="1" promptTitle="Sélectionnez un poste de dépense" prompt="Cliquez sur le menu déroulant" sqref="F4:F104" xr:uid="{459D3931-8E55-4B63-ABA4-C63C6B9D883D}">
      <mc:AlternateContent xmlns:x12ac="http://schemas.microsoft.com/office/spreadsheetml/2011/1/ac" xmlns:mc="http://schemas.openxmlformats.org/markup-compatibility/2006">
        <mc:Choice Requires="x12ac">
          <x12ac:list>"Investissements commercialisation, technologies, procédures ", Investissements équins , Investissements forêt-bois</x12ac:list>
        </mc:Choice>
        <mc:Fallback>
          <formula1>"Investissements commercialisation, technologies, procédures , Investissements équins , Investissements forêt-bois"</formula1>
        </mc:Fallback>
      </mc:AlternateContent>
    </dataValidation>
    <dataValidation type="list" allowBlank="1" showInputMessage="1" showErrorMessage="1" promptTitle="Sélectionnez une sous-opération " prompt="Cliquez sur le menu déroulant et associez une sous-opération au poste choisi tel que présenté dans l'onglet 0" sqref="G4:G104" xr:uid="{18062A47-E3BC-42CD-A9AD-D63702B870E2}">
      <mc:AlternateContent xmlns:x12ac="http://schemas.microsoft.com/office/spreadsheetml/2011/1/ac" xmlns:mc="http://schemas.openxmlformats.org/markup-compatibility/2006">
        <mc:Choice Requires="x12ac">
          <x12ac:list>"Commercialisation produits agricoles, introduction technologies et procédures ", Filière équine , Filière forêt-bois</x12ac:list>
        </mc:Choice>
        <mc:Fallback>
          <formula1>"Commercialisation produits agricoles, introduction technologies et procédures , Filière équine , Filière forêt-bois"</formula1>
        </mc:Fallback>
      </mc:AlternateContent>
    </dataValidation>
  </dataValidations>
  <pageMargins left="0.7" right="0.7" top="0.75" bottom="0.75" header="0.3" footer="0.3"/>
  <pageSetup paperSize="9" scale="1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5868A-10FF-4387-8B2B-C40DF6734A71}">
  <sheetPr>
    <pageSetUpPr fitToPage="1"/>
  </sheetPr>
  <dimension ref="A1:AK105"/>
  <sheetViews>
    <sheetView showGridLines="0" zoomScaleNormal="100" workbookViewId="0">
      <selection sqref="A1:Q1"/>
    </sheetView>
  </sheetViews>
  <sheetFormatPr baseColWidth="10" defaultColWidth="11.42578125" defaultRowHeight="15" outlineLevelCol="1"/>
  <cols>
    <col min="1" max="1" width="10.7109375" style="36" customWidth="1"/>
    <col min="2" max="7" width="27.7109375" style="36" customWidth="1"/>
    <col min="8" max="8" width="21.85546875" style="36" customWidth="1"/>
    <col min="9" max="10" width="19.7109375" style="36" customWidth="1"/>
    <col min="11" max="11" width="21.7109375" style="36" customWidth="1"/>
    <col min="12" max="13" width="19.7109375" style="36" customWidth="1"/>
    <col min="14" max="14" width="19.42578125" style="36" customWidth="1"/>
    <col min="15" max="16" width="19.7109375" style="36" customWidth="1"/>
    <col min="17" max="17" width="50.7109375" style="36" customWidth="1"/>
    <col min="18" max="20" width="27.7109375" style="36" customWidth="1" outlineLevel="1"/>
    <col min="21" max="23" width="27.7109375" style="36" customWidth="1"/>
    <col min="24" max="33" width="19.7109375" style="36" customWidth="1" outlineLevel="1"/>
    <col min="34" max="34" width="50.7109375" style="36" customWidth="1" outlineLevel="1"/>
    <col min="35" max="35" width="52.28515625" style="36" customWidth="1" outlineLevel="1"/>
    <col min="36" max="36" width="19.7109375" style="36" customWidth="1" outlineLevel="1"/>
    <col min="37" max="16384" width="11.42578125" style="36"/>
  </cols>
  <sheetData>
    <row r="1" spans="1:36" ht="73.5" customHeight="1">
      <c r="A1" s="501" t="s">
        <v>65</v>
      </c>
      <c r="B1" s="501"/>
      <c r="C1" s="501"/>
      <c r="D1" s="501"/>
      <c r="E1" s="501"/>
      <c r="F1" s="501"/>
      <c r="G1" s="501"/>
      <c r="H1" s="501"/>
      <c r="I1" s="501"/>
      <c r="J1" s="501"/>
      <c r="K1" s="501"/>
      <c r="L1" s="501"/>
      <c r="M1" s="501"/>
      <c r="N1" s="501"/>
      <c r="O1" s="501"/>
      <c r="P1" s="502"/>
      <c r="Q1" s="503"/>
      <c r="R1" s="504" t="s">
        <v>558</v>
      </c>
      <c r="S1" s="505"/>
      <c r="T1" s="505"/>
      <c r="U1" s="505"/>
      <c r="V1" s="505"/>
      <c r="W1" s="505"/>
      <c r="X1" s="505"/>
      <c r="Y1" s="505"/>
      <c r="Z1" s="505"/>
      <c r="AA1" s="505"/>
      <c r="AB1" s="505"/>
      <c r="AC1" s="505"/>
      <c r="AD1" s="505"/>
      <c r="AE1" s="505"/>
      <c r="AF1" s="505"/>
      <c r="AG1" s="505"/>
      <c r="AH1" s="505"/>
      <c r="AI1" s="505"/>
      <c r="AJ1" s="506"/>
    </row>
    <row r="2" spans="1:36" ht="73.5" customHeight="1">
      <c r="A2" s="487" t="s">
        <v>57</v>
      </c>
      <c r="B2" s="321" t="s">
        <v>559</v>
      </c>
      <c r="C2" s="321" t="s">
        <v>63</v>
      </c>
      <c r="D2" s="321" t="s">
        <v>66</v>
      </c>
      <c r="E2" s="304" t="s">
        <v>560</v>
      </c>
      <c r="F2" s="304" t="s">
        <v>561</v>
      </c>
      <c r="G2" s="304" t="s">
        <v>552</v>
      </c>
      <c r="H2" s="304" t="s">
        <v>58</v>
      </c>
      <c r="I2" s="507" t="s">
        <v>562</v>
      </c>
      <c r="J2" s="508"/>
      <c r="K2" s="509"/>
      <c r="L2" s="321" t="s">
        <v>563</v>
      </c>
      <c r="M2" s="321" t="s">
        <v>564</v>
      </c>
      <c r="N2" s="321" t="s">
        <v>565</v>
      </c>
      <c r="O2" s="321" t="s">
        <v>566</v>
      </c>
      <c r="P2" s="322" t="s">
        <v>567</v>
      </c>
      <c r="Q2" s="303" t="s">
        <v>41</v>
      </c>
      <c r="R2" s="333" t="s">
        <v>568</v>
      </c>
      <c r="S2" s="286" t="s">
        <v>63</v>
      </c>
      <c r="T2" s="286" t="s">
        <v>66</v>
      </c>
      <c r="U2" s="293" t="s">
        <v>560</v>
      </c>
      <c r="V2" s="293" t="s">
        <v>561</v>
      </c>
      <c r="W2" s="293" t="s">
        <v>418</v>
      </c>
      <c r="X2" s="286" t="s">
        <v>58</v>
      </c>
      <c r="Y2" s="510" t="s">
        <v>562</v>
      </c>
      <c r="Z2" s="511"/>
      <c r="AA2" s="512"/>
      <c r="AB2" s="286" t="s">
        <v>563</v>
      </c>
      <c r="AC2" s="286" t="s">
        <v>564</v>
      </c>
      <c r="AD2" s="286" t="s">
        <v>565</v>
      </c>
      <c r="AE2" s="286" t="s">
        <v>566</v>
      </c>
      <c r="AF2" s="286" t="s">
        <v>567</v>
      </c>
      <c r="AG2" s="282" t="s">
        <v>67</v>
      </c>
      <c r="AH2" s="286" t="s">
        <v>59</v>
      </c>
      <c r="AI2" s="286" t="s">
        <v>43</v>
      </c>
      <c r="AJ2" s="286" t="s">
        <v>19</v>
      </c>
    </row>
    <row r="3" spans="1:36" ht="120">
      <c r="A3" s="488"/>
      <c r="B3" s="323" t="s">
        <v>569</v>
      </c>
      <c r="C3" s="323" t="s">
        <v>570</v>
      </c>
      <c r="D3" s="323" t="s">
        <v>68</v>
      </c>
      <c r="E3" s="305" t="s">
        <v>571</v>
      </c>
      <c r="F3" s="305" t="s">
        <v>572</v>
      </c>
      <c r="G3" s="305" t="s">
        <v>553</v>
      </c>
      <c r="H3" s="305" t="s">
        <v>590</v>
      </c>
      <c r="I3" s="305" t="s">
        <v>573</v>
      </c>
      <c r="J3" s="305" t="s">
        <v>574</v>
      </c>
      <c r="K3" s="323" t="s">
        <v>575</v>
      </c>
      <c r="L3" s="323" t="s">
        <v>576</v>
      </c>
      <c r="M3" s="323" t="s">
        <v>577</v>
      </c>
      <c r="N3" s="323" t="s">
        <v>578</v>
      </c>
      <c r="O3" s="323" t="s">
        <v>579</v>
      </c>
      <c r="P3" s="324" t="s">
        <v>580</v>
      </c>
      <c r="Q3" s="306" t="s">
        <v>46</v>
      </c>
      <c r="R3" s="335" t="s">
        <v>47</v>
      </c>
      <c r="S3" s="294" t="s">
        <v>47</v>
      </c>
      <c r="T3" s="294" t="s">
        <v>47</v>
      </c>
      <c r="U3" s="294" t="s">
        <v>47</v>
      </c>
      <c r="V3" s="294" t="s">
        <v>47</v>
      </c>
      <c r="W3" s="294" t="s">
        <v>47</v>
      </c>
      <c r="X3" s="294" t="s">
        <v>47</v>
      </c>
      <c r="Y3" s="294" t="s">
        <v>581</v>
      </c>
      <c r="Z3" s="294" t="s">
        <v>582</v>
      </c>
      <c r="AA3" s="294" t="s">
        <v>69</v>
      </c>
      <c r="AB3" s="294" t="s">
        <v>47</v>
      </c>
      <c r="AC3" s="294" t="s">
        <v>47</v>
      </c>
      <c r="AD3" s="294" t="s">
        <v>47</v>
      </c>
      <c r="AE3" s="294" t="s">
        <v>47</v>
      </c>
      <c r="AF3" s="294" t="s">
        <v>47</v>
      </c>
      <c r="AG3" s="283" t="s">
        <v>61</v>
      </c>
      <c r="AH3" s="287" t="s">
        <v>48</v>
      </c>
      <c r="AI3" s="287" t="s">
        <v>49</v>
      </c>
      <c r="AJ3" s="287" t="s">
        <v>50</v>
      </c>
    </row>
    <row r="4" spans="1:36" ht="75">
      <c r="A4" s="297" t="s">
        <v>51</v>
      </c>
      <c r="B4" s="325" t="s">
        <v>583</v>
      </c>
      <c r="C4" s="325" t="s">
        <v>584</v>
      </c>
      <c r="D4" s="297" t="s">
        <v>585</v>
      </c>
      <c r="E4" s="326">
        <v>1</v>
      </c>
      <c r="F4" s="297" t="s">
        <v>586</v>
      </c>
      <c r="G4" s="297" t="s">
        <v>611</v>
      </c>
      <c r="H4" s="297" t="s">
        <v>612</v>
      </c>
      <c r="I4" s="311">
        <v>2000</v>
      </c>
      <c r="J4" s="311">
        <v>500</v>
      </c>
      <c r="K4" s="327">
        <f>I4+J4</f>
        <v>2500</v>
      </c>
      <c r="L4" s="328">
        <v>100</v>
      </c>
      <c r="M4" s="328">
        <f>K4/L4</f>
        <v>25</v>
      </c>
      <c r="N4" s="328">
        <v>120</v>
      </c>
      <c r="O4" s="329">
        <f>M4*N4</f>
        <v>3000</v>
      </c>
      <c r="P4" s="330" t="s">
        <v>587</v>
      </c>
      <c r="Q4" s="313" t="s">
        <v>588</v>
      </c>
      <c r="R4" s="336"/>
      <c r="S4" s="325"/>
      <c r="T4" s="297"/>
      <c r="U4" s="326"/>
      <c r="V4" s="297"/>
      <c r="W4" s="297"/>
      <c r="X4" s="297"/>
      <c r="Y4" s="297"/>
      <c r="Z4" s="297"/>
      <c r="AA4" s="328"/>
      <c r="AB4" s="328"/>
      <c r="AC4" s="328"/>
      <c r="AD4" s="328"/>
      <c r="AE4" s="328"/>
      <c r="AF4" s="328"/>
      <c r="AG4" s="341"/>
      <c r="AH4" s="337"/>
      <c r="AI4" s="288"/>
      <c r="AJ4" s="288"/>
    </row>
    <row r="5" spans="1:36">
      <c r="A5" s="37">
        <v>1</v>
      </c>
      <c r="B5" s="264"/>
      <c r="C5" s="264"/>
      <c r="D5" s="257"/>
      <c r="E5" s="258"/>
      <c r="F5" s="257"/>
      <c r="G5" s="280"/>
      <c r="H5" s="281"/>
      <c r="I5" s="261"/>
      <c r="J5" s="261"/>
      <c r="K5" s="235">
        <f>I5+J5</f>
        <v>0</v>
      </c>
      <c r="L5" s="166"/>
      <c r="M5" s="331" t="e">
        <f t="shared" ref="M5:M68" si="0">K5/L5</f>
        <v>#DIV/0!</v>
      </c>
      <c r="N5" s="166"/>
      <c r="O5" s="147" t="e">
        <f>M5*N5</f>
        <v>#DIV/0!</v>
      </c>
      <c r="P5" s="332"/>
      <c r="Q5" s="263"/>
      <c r="R5" s="315">
        <f t="shared" ref="R5:AF20" si="1">B5</f>
        <v>0</v>
      </c>
      <c r="S5" s="300">
        <f t="shared" si="1"/>
        <v>0</v>
      </c>
      <c r="T5" s="300">
        <f t="shared" si="1"/>
        <v>0</v>
      </c>
      <c r="U5" s="338">
        <f t="shared" si="1"/>
        <v>0</v>
      </c>
      <c r="V5" s="300">
        <f t="shared" si="1"/>
        <v>0</v>
      </c>
      <c r="W5" s="300">
        <f t="shared" si="1"/>
        <v>0</v>
      </c>
      <c r="X5" s="300">
        <f t="shared" si="1"/>
        <v>0</v>
      </c>
      <c r="Y5" s="314">
        <f t="shared" si="1"/>
        <v>0</v>
      </c>
      <c r="Z5" s="314">
        <f t="shared" si="1"/>
        <v>0</v>
      </c>
      <c r="AA5" s="339">
        <f t="shared" si="1"/>
        <v>0</v>
      </c>
      <c r="AB5" s="339">
        <f t="shared" si="1"/>
        <v>0</v>
      </c>
      <c r="AC5" s="339" t="e">
        <f t="shared" si="1"/>
        <v>#DIV/0!</v>
      </c>
      <c r="AD5" s="339">
        <f t="shared" si="1"/>
        <v>0</v>
      </c>
      <c r="AE5" s="339" t="e">
        <f t="shared" si="1"/>
        <v>#DIV/0!</v>
      </c>
      <c r="AF5" s="339">
        <f t="shared" si="1"/>
        <v>0</v>
      </c>
      <c r="AG5" s="211">
        <f t="shared" ref="AG5:AG68" si="2">IF(AD5&lt;&gt;0,AD5*AA5/AB5,0)</f>
        <v>0</v>
      </c>
      <c r="AH5" s="228"/>
      <c r="AI5" s="92" t="e" cm="1">
        <f t="array" ref="AI5">_xlfn.IFS(AG5&gt;O5,"KO : Le montant retenu est supérieur au montant présenté. Merci de revoir la ligne de dépense ou plafonner son montant.",O5=0,"",AG5=O5,"OK",AG5&lt;O5,"Montant instruit inférieur au montant présenté.")</f>
        <v>#DIV/0!</v>
      </c>
      <c r="AJ5" s="69" t="e">
        <f t="shared" ref="AJ5:AJ68" si="3">O5-AG5</f>
        <v>#DIV/0!</v>
      </c>
    </row>
    <row r="6" spans="1:36">
      <c r="A6" s="37">
        <v>2</v>
      </c>
      <c r="B6" s="264"/>
      <c r="C6" s="264"/>
      <c r="D6" s="257"/>
      <c r="E6" s="258"/>
      <c r="F6" s="257"/>
      <c r="G6" s="280"/>
      <c r="H6" s="281"/>
      <c r="I6" s="261"/>
      <c r="J6" s="261"/>
      <c r="K6" s="235">
        <f t="shared" ref="K6:K69" si="4">I6+J6</f>
        <v>0</v>
      </c>
      <c r="L6" s="166"/>
      <c r="M6" s="331" t="e">
        <f t="shared" si="0"/>
        <v>#DIV/0!</v>
      </c>
      <c r="N6" s="166"/>
      <c r="O6" s="147" t="e">
        <f t="shared" ref="O6:O69" si="5">M6*N6</f>
        <v>#DIV/0!</v>
      </c>
      <c r="P6" s="332"/>
      <c r="Q6" s="263"/>
      <c r="R6" s="315">
        <f t="shared" si="1"/>
        <v>0</v>
      </c>
      <c r="S6" s="300">
        <f t="shared" si="1"/>
        <v>0</v>
      </c>
      <c r="T6" s="300">
        <f t="shared" si="1"/>
        <v>0</v>
      </c>
      <c r="U6" s="338">
        <f t="shared" si="1"/>
        <v>0</v>
      </c>
      <c r="V6" s="300">
        <f t="shared" si="1"/>
        <v>0</v>
      </c>
      <c r="W6" s="300">
        <f t="shared" si="1"/>
        <v>0</v>
      </c>
      <c r="X6" s="300">
        <f t="shared" si="1"/>
        <v>0</v>
      </c>
      <c r="Y6" s="314">
        <f t="shared" si="1"/>
        <v>0</v>
      </c>
      <c r="Z6" s="314">
        <f t="shared" si="1"/>
        <v>0</v>
      </c>
      <c r="AA6" s="339">
        <f t="shared" si="1"/>
        <v>0</v>
      </c>
      <c r="AB6" s="339">
        <f t="shared" si="1"/>
        <v>0</v>
      </c>
      <c r="AC6" s="339" t="e">
        <f t="shared" si="1"/>
        <v>#DIV/0!</v>
      </c>
      <c r="AD6" s="339">
        <f t="shared" si="1"/>
        <v>0</v>
      </c>
      <c r="AE6" s="339" t="e">
        <f t="shared" si="1"/>
        <v>#DIV/0!</v>
      </c>
      <c r="AF6" s="339">
        <f t="shared" si="1"/>
        <v>0</v>
      </c>
      <c r="AG6" s="211">
        <f t="shared" si="2"/>
        <v>0</v>
      </c>
      <c r="AH6" s="228"/>
      <c r="AI6" s="92" t="e" cm="1">
        <f t="array" ref="AI6">_xlfn.IFS(AG6&gt;O6,"KO : Le montant retenu est supérieur au montant présenté. Merci de revoir la ligne de dépense ou plafonner son montant.",O6=0,"",AG6=O6,"OK",AG6&lt;O6,"Montant instruit inférieur au montant présenté.")</f>
        <v>#DIV/0!</v>
      </c>
      <c r="AJ6" s="69" t="e">
        <f t="shared" si="3"/>
        <v>#DIV/0!</v>
      </c>
    </row>
    <row r="7" spans="1:36">
      <c r="A7" s="37">
        <v>3</v>
      </c>
      <c r="B7" s="264"/>
      <c r="C7" s="264"/>
      <c r="D7" s="257"/>
      <c r="E7" s="258"/>
      <c r="F7" s="257"/>
      <c r="G7" s="280"/>
      <c r="H7" s="281"/>
      <c r="I7" s="261"/>
      <c r="J7" s="261"/>
      <c r="K7" s="235">
        <f t="shared" si="4"/>
        <v>0</v>
      </c>
      <c r="L7" s="166"/>
      <c r="M7" s="331" t="e">
        <f t="shared" si="0"/>
        <v>#DIV/0!</v>
      </c>
      <c r="N7" s="166"/>
      <c r="O7" s="147" t="e">
        <f t="shared" si="5"/>
        <v>#DIV/0!</v>
      </c>
      <c r="P7" s="332"/>
      <c r="Q7" s="263"/>
      <c r="R7" s="315">
        <f t="shared" si="1"/>
        <v>0</v>
      </c>
      <c r="S7" s="300">
        <f t="shared" si="1"/>
        <v>0</v>
      </c>
      <c r="T7" s="300">
        <f t="shared" si="1"/>
        <v>0</v>
      </c>
      <c r="U7" s="338">
        <f t="shared" si="1"/>
        <v>0</v>
      </c>
      <c r="V7" s="300">
        <f t="shared" si="1"/>
        <v>0</v>
      </c>
      <c r="W7" s="300">
        <f t="shared" si="1"/>
        <v>0</v>
      </c>
      <c r="X7" s="300">
        <f t="shared" si="1"/>
        <v>0</v>
      </c>
      <c r="Y7" s="314">
        <f t="shared" si="1"/>
        <v>0</v>
      </c>
      <c r="Z7" s="314">
        <f t="shared" si="1"/>
        <v>0</v>
      </c>
      <c r="AA7" s="339">
        <f t="shared" si="1"/>
        <v>0</v>
      </c>
      <c r="AB7" s="339">
        <f t="shared" si="1"/>
        <v>0</v>
      </c>
      <c r="AC7" s="339" t="e">
        <f t="shared" si="1"/>
        <v>#DIV/0!</v>
      </c>
      <c r="AD7" s="339">
        <f t="shared" si="1"/>
        <v>0</v>
      </c>
      <c r="AE7" s="339" t="e">
        <f t="shared" si="1"/>
        <v>#DIV/0!</v>
      </c>
      <c r="AF7" s="339">
        <f>P7</f>
        <v>0</v>
      </c>
      <c r="AG7" s="211">
        <f t="shared" si="2"/>
        <v>0</v>
      </c>
      <c r="AH7" s="228"/>
      <c r="AI7" s="92" t="e" cm="1">
        <f t="array" ref="AI7">_xlfn.IFS(AG7&gt;O7,"KO : Le montant retenu est supérieur au montant présenté. Merci de revoir la ligne de dépense ou plafonner son montant.",O7=0,"",AG7=O7,"OK",AG7&lt;O7,"Montant instruit inférieur au montant présenté.")</f>
        <v>#DIV/0!</v>
      </c>
      <c r="AJ7" s="69" t="e">
        <f t="shared" si="3"/>
        <v>#DIV/0!</v>
      </c>
    </row>
    <row r="8" spans="1:36">
      <c r="A8" s="37">
        <v>4</v>
      </c>
      <c r="B8" s="264"/>
      <c r="C8" s="264"/>
      <c r="D8" s="257"/>
      <c r="E8" s="258"/>
      <c r="F8" s="257"/>
      <c r="G8" s="280"/>
      <c r="H8" s="281"/>
      <c r="I8" s="261"/>
      <c r="J8" s="261"/>
      <c r="K8" s="235">
        <f t="shared" si="4"/>
        <v>0</v>
      </c>
      <c r="L8" s="166"/>
      <c r="M8" s="331" t="e">
        <f t="shared" si="0"/>
        <v>#DIV/0!</v>
      </c>
      <c r="N8" s="166"/>
      <c r="O8" s="147" t="e">
        <f t="shared" si="5"/>
        <v>#DIV/0!</v>
      </c>
      <c r="P8" s="332"/>
      <c r="Q8" s="263"/>
      <c r="R8" s="315">
        <f t="shared" si="1"/>
        <v>0</v>
      </c>
      <c r="S8" s="300">
        <f t="shared" si="1"/>
        <v>0</v>
      </c>
      <c r="T8" s="300">
        <f t="shared" si="1"/>
        <v>0</v>
      </c>
      <c r="U8" s="338">
        <f t="shared" si="1"/>
        <v>0</v>
      </c>
      <c r="V8" s="300">
        <f t="shared" si="1"/>
        <v>0</v>
      </c>
      <c r="W8" s="300">
        <f t="shared" si="1"/>
        <v>0</v>
      </c>
      <c r="X8" s="300">
        <f>H7</f>
        <v>0</v>
      </c>
      <c r="Y8" s="314">
        <f t="shared" si="1"/>
        <v>0</v>
      </c>
      <c r="Z8" s="314">
        <f t="shared" si="1"/>
        <v>0</v>
      </c>
      <c r="AA8" s="339">
        <f t="shared" si="1"/>
        <v>0</v>
      </c>
      <c r="AB8" s="339">
        <f t="shared" si="1"/>
        <v>0</v>
      </c>
      <c r="AC8" s="339" t="e">
        <f t="shared" si="1"/>
        <v>#DIV/0!</v>
      </c>
      <c r="AD8" s="339">
        <f t="shared" si="1"/>
        <v>0</v>
      </c>
      <c r="AE8" s="339" t="e">
        <f t="shared" si="1"/>
        <v>#DIV/0!</v>
      </c>
      <c r="AF8" s="339">
        <f t="shared" si="1"/>
        <v>0</v>
      </c>
      <c r="AG8" s="211">
        <f t="shared" si="2"/>
        <v>0</v>
      </c>
      <c r="AH8" s="228"/>
      <c r="AI8" s="92" t="e" cm="1">
        <f t="array" ref="AI8">_xlfn.IFS(AG8&gt;O8,"KO : Le montant retenu est supérieur au montant présenté. Merci de revoir la ligne de dépense ou plafonner son montant.",O8=0,"",AG8=O8,"OK",AG8&lt;O8,"Montant instruit inférieur au montant présenté.")</f>
        <v>#DIV/0!</v>
      </c>
      <c r="AJ8" s="69" t="e">
        <f t="shared" si="3"/>
        <v>#DIV/0!</v>
      </c>
    </row>
    <row r="9" spans="1:36">
      <c r="A9" s="37">
        <v>5</v>
      </c>
      <c r="B9" s="264"/>
      <c r="C9" s="264"/>
      <c r="D9" s="257"/>
      <c r="E9" s="258"/>
      <c r="F9" s="257"/>
      <c r="G9" s="280"/>
      <c r="H9" s="281"/>
      <c r="I9" s="261"/>
      <c r="J9" s="261"/>
      <c r="K9" s="235">
        <f t="shared" si="4"/>
        <v>0</v>
      </c>
      <c r="L9" s="166"/>
      <c r="M9" s="331" t="e">
        <f t="shared" si="0"/>
        <v>#DIV/0!</v>
      </c>
      <c r="N9" s="166"/>
      <c r="O9" s="147" t="e">
        <f t="shared" si="5"/>
        <v>#DIV/0!</v>
      </c>
      <c r="P9" s="332"/>
      <c r="Q9" s="263"/>
      <c r="R9" s="315">
        <f t="shared" si="1"/>
        <v>0</v>
      </c>
      <c r="S9" s="300">
        <f t="shared" si="1"/>
        <v>0</v>
      </c>
      <c r="T9" s="300">
        <f t="shared" si="1"/>
        <v>0</v>
      </c>
      <c r="U9" s="338">
        <f t="shared" si="1"/>
        <v>0</v>
      </c>
      <c r="V9" s="300">
        <f t="shared" si="1"/>
        <v>0</v>
      </c>
      <c r="W9" s="300">
        <f t="shared" si="1"/>
        <v>0</v>
      </c>
      <c r="X9" s="300">
        <f t="shared" si="1"/>
        <v>0</v>
      </c>
      <c r="Y9" s="314">
        <f t="shared" si="1"/>
        <v>0</v>
      </c>
      <c r="Z9" s="314">
        <f t="shared" si="1"/>
        <v>0</v>
      </c>
      <c r="AA9" s="339">
        <f t="shared" si="1"/>
        <v>0</v>
      </c>
      <c r="AB9" s="339">
        <f t="shared" si="1"/>
        <v>0</v>
      </c>
      <c r="AC9" s="339" t="e">
        <f t="shared" si="1"/>
        <v>#DIV/0!</v>
      </c>
      <c r="AD9" s="339">
        <f t="shared" si="1"/>
        <v>0</v>
      </c>
      <c r="AE9" s="339" t="e">
        <f t="shared" si="1"/>
        <v>#DIV/0!</v>
      </c>
      <c r="AF9" s="339">
        <f t="shared" si="1"/>
        <v>0</v>
      </c>
      <c r="AG9" s="211">
        <f t="shared" si="2"/>
        <v>0</v>
      </c>
      <c r="AH9" s="228"/>
      <c r="AI9" s="92" t="e" cm="1">
        <f t="array" ref="AI9">_xlfn.IFS(AG9&gt;O9,"KO : Le montant retenu est supérieur au montant présenté. Merci de revoir la ligne de dépense ou plafonner son montant.",O9=0,"",AG9=O9,"OK",AG9&lt;O9,"Montant instruit inférieur au montant présenté.")</f>
        <v>#DIV/0!</v>
      </c>
      <c r="AJ9" s="69" t="e">
        <f t="shared" si="3"/>
        <v>#DIV/0!</v>
      </c>
    </row>
    <row r="10" spans="1:36">
      <c r="A10" s="37">
        <v>6</v>
      </c>
      <c r="B10" s="264"/>
      <c r="C10" s="264"/>
      <c r="D10" s="257"/>
      <c r="E10" s="258"/>
      <c r="F10" s="257"/>
      <c r="G10" s="280"/>
      <c r="H10" s="281"/>
      <c r="I10" s="261"/>
      <c r="J10" s="261"/>
      <c r="K10" s="235">
        <f t="shared" si="4"/>
        <v>0</v>
      </c>
      <c r="L10" s="166"/>
      <c r="M10" s="331" t="e">
        <f t="shared" si="0"/>
        <v>#DIV/0!</v>
      </c>
      <c r="N10" s="166"/>
      <c r="O10" s="147" t="e">
        <f t="shared" si="5"/>
        <v>#DIV/0!</v>
      </c>
      <c r="P10" s="332"/>
      <c r="Q10" s="263"/>
      <c r="R10" s="315">
        <f t="shared" si="1"/>
        <v>0</v>
      </c>
      <c r="S10" s="300">
        <f t="shared" si="1"/>
        <v>0</v>
      </c>
      <c r="T10" s="300">
        <f t="shared" si="1"/>
        <v>0</v>
      </c>
      <c r="U10" s="338">
        <f t="shared" si="1"/>
        <v>0</v>
      </c>
      <c r="V10" s="300">
        <f t="shared" si="1"/>
        <v>0</v>
      </c>
      <c r="W10" s="300">
        <f t="shared" si="1"/>
        <v>0</v>
      </c>
      <c r="X10" s="300">
        <f t="shared" si="1"/>
        <v>0</v>
      </c>
      <c r="Y10" s="314">
        <f t="shared" si="1"/>
        <v>0</v>
      </c>
      <c r="Z10" s="314">
        <f t="shared" si="1"/>
        <v>0</v>
      </c>
      <c r="AA10" s="339">
        <f t="shared" si="1"/>
        <v>0</v>
      </c>
      <c r="AB10" s="339">
        <f t="shared" si="1"/>
        <v>0</v>
      </c>
      <c r="AC10" s="339" t="e">
        <f t="shared" si="1"/>
        <v>#DIV/0!</v>
      </c>
      <c r="AD10" s="339">
        <f t="shared" si="1"/>
        <v>0</v>
      </c>
      <c r="AE10" s="339" t="e">
        <f t="shared" si="1"/>
        <v>#DIV/0!</v>
      </c>
      <c r="AF10" s="339">
        <f t="shared" si="1"/>
        <v>0</v>
      </c>
      <c r="AG10" s="211">
        <f t="shared" si="2"/>
        <v>0</v>
      </c>
      <c r="AH10" s="228"/>
      <c r="AI10" s="92" t="e" cm="1">
        <f t="array" ref="AI10">_xlfn.IFS(AG10&gt;O10,"KO : Le montant retenu est supérieur au montant présenté. Merci de revoir la ligne de dépense ou plafonner son montant.",O10=0,"",AG10=O10,"OK",AG10&lt;O10,"Montant instruit inférieur au montant présenté.")</f>
        <v>#DIV/0!</v>
      </c>
      <c r="AJ10" s="69" t="e">
        <f t="shared" si="3"/>
        <v>#DIV/0!</v>
      </c>
    </row>
    <row r="11" spans="1:36">
      <c r="A11" s="37">
        <v>7</v>
      </c>
      <c r="B11" s="264"/>
      <c r="C11" s="264"/>
      <c r="D11" s="257"/>
      <c r="E11" s="258"/>
      <c r="F11" s="257"/>
      <c r="G11" s="280"/>
      <c r="H11" s="281"/>
      <c r="I11" s="261"/>
      <c r="J11" s="261"/>
      <c r="K11" s="235">
        <f t="shared" si="4"/>
        <v>0</v>
      </c>
      <c r="L11" s="166"/>
      <c r="M11" s="331" t="e">
        <f t="shared" si="0"/>
        <v>#DIV/0!</v>
      </c>
      <c r="N11" s="166"/>
      <c r="O11" s="147" t="e">
        <f t="shared" si="5"/>
        <v>#DIV/0!</v>
      </c>
      <c r="P11" s="332"/>
      <c r="Q11" s="263"/>
      <c r="R11" s="315">
        <f t="shared" si="1"/>
        <v>0</v>
      </c>
      <c r="S11" s="300">
        <f t="shared" si="1"/>
        <v>0</v>
      </c>
      <c r="T11" s="300">
        <f t="shared" si="1"/>
        <v>0</v>
      </c>
      <c r="U11" s="338">
        <f t="shared" si="1"/>
        <v>0</v>
      </c>
      <c r="V11" s="300">
        <f t="shared" si="1"/>
        <v>0</v>
      </c>
      <c r="W11" s="300">
        <f t="shared" si="1"/>
        <v>0</v>
      </c>
      <c r="X11" s="300">
        <f t="shared" si="1"/>
        <v>0</v>
      </c>
      <c r="Y11" s="314">
        <f t="shared" si="1"/>
        <v>0</v>
      </c>
      <c r="Z11" s="314">
        <f t="shared" si="1"/>
        <v>0</v>
      </c>
      <c r="AA11" s="339">
        <f t="shared" si="1"/>
        <v>0</v>
      </c>
      <c r="AB11" s="339">
        <f t="shared" si="1"/>
        <v>0</v>
      </c>
      <c r="AC11" s="339" t="e">
        <f t="shared" si="1"/>
        <v>#DIV/0!</v>
      </c>
      <c r="AD11" s="339">
        <f t="shared" si="1"/>
        <v>0</v>
      </c>
      <c r="AE11" s="339" t="e">
        <f t="shared" si="1"/>
        <v>#DIV/0!</v>
      </c>
      <c r="AF11" s="339">
        <f t="shared" si="1"/>
        <v>0</v>
      </c>
      <c r="AG11" s="211">
        <f t="shared" si="2"/>
        <v>0</v>
      </c>
      <c r="AH11" s="228"/>
      <c r="AI11" s="92" t="e" cm="1">
        <f t="array" ref="AI11">_xlfn.IFS(AG11&gt;O11,"KO : Le montant retenu est supérieur au montant présenté. Merci de revoir la ligne de dépense ou plafonner son montant.",O11=0,"",AG11=O11,"OK",AG11&lt;O11,"Montant instruit inférieur au montant présenté.")</f>
        <v>#DIV/0!</v>
      </c>
      <c r="AJ11" s="69" t="e">
        <f t="shared" si="3"/>
        <v>#DIV/0!</v>
      </c>
    </row>
    <row r="12" spans="1:36">
      <c r="A12" s="37">
        <v>8</v>
      </c>
      <c r="B12" s="264"/>
      <c r="C12" s="264"/>
      <c r="D12" s="257"/>
      <c r="E12" s="258"/>
      <c r="F12" s="257"/>
      <c r="G12" s="280"/>
      <c r="H12" s="281"/>
      <c r="I12" s="261"/>
      <c r="J12" s="261"/>
      <c r="K12" s="235">
        <f t="shared" si="4"/>
        <v>0</v>
      </c>
      <c r="L12" s="166"/>
      <c r="M12" s="331" t="e">
        <f t="shared" si="0"/>
        <v>#DIV/0!</v>
      </c>
      <c r="N12" s="166"/>
      <c r="O12" s="147" t="e">
        <f t="shared" si="5"/>
        <v>#DIV/0!</v>
      </c>
      <c r="P12" s="332"/>
      <c r="Q12" s="263"/>
      <c r="R12" s="315">
        <f t="shared" si="1"/>
        <v>0</v>
      </c>
      <c r="S12" s="300">
        <f t="shared" si="1"/>
        <v>0</v>
      </c>
      <c r="T12" s="300">
        <f t="shared" si="1"/>
        <v>0</v>
      </c>
      <c r="U12" s="338">
        <f t="shared" si="1"/>
        <v>0</v>
      </c>
      <c r="V12" s="300">
        <f t="shared" si="1"/>
        <v>0</v>
      </c>
      <c r="W12" s="300">
        <f t="shared" si="1"/>
        <v>0</v>
      </c>
      <c r="X12" s="300">
        <f t="shared" si="1"/>
        <v>0</v>
      </c>
      <c r="Y12" s="314">
        <f t="shared" si="1"/>
        <v>0</v>
      </c>
      <c r="Z12" s="314">
        <f t="shared" si="1"/>
        <v>0</v>
      </c>
      <c r="AA12" s="339">
        <f t="shared" si="1"/>
        <v>0</v>
      </c>
      <c r="AB12" s="339">
        <f t="shared" si="1"/>
        <v>0</v>
      </c>
      <c r="AC12" s="339" t="e">
        <f t="shared" si="1"/>
        <v>#DIV/0!</v>
      </c>
      <c r="AD12" s="339">
        <f t="shared" si="1"/>
        <v>0</v>
      </c>
      <c r="AE12" s="339" t="e">
        <f t="shared" si="1"/>
        <v>#DIV/0!</v>
      </c>
      <c r="AF12" s="339">
        <f t="shared" si="1"/>
        <v>0</v>
      </c>
      <c r="AG12" s="211">
        <f t="shared" si="2"/>
        <v>0</v>
      </c>
      <c r="AH12" s="228"/>
      <c r="AI12" s="92" t="e" cm="1">
        <f t="array" ref="AI12">_xlfn.IFS(AG12&gt;O12,"KO : Le montant retenu est supérieur au montant présenté. Merci de revoir la ligne de dépense ou plafonner son montant.",O12=0,"",AG12=O12,"OK",AG12&lt;O12,"Montant instruit inférieur au montant présenté.")</f>
        <v>#DIV/0!</v>
      </c>
      <c r="AJ12" s="69" t="e">
        <f t="shared" si="3"/>
        <v>#DIV/0!</v>
      </c>
    </row>
    <row r="13" spans="1:36">
      <c r="A13" s="37">
        <v>9</v>
      </c>
      <c r="B13" s="264"/>
      <c r="C13" s="264"/>
      <c r="D13" s="257"/>
      <c r="E13" s="258"/>
      <c r="F13" s="257"/>
      <c r="G13" s="280"/>
      <c r="H13" s="281"/>
      <c r="I13" s="261"/>
      <c r="J13" s="261"/>
      <c r="K13" s="235">
        <f t="shared" si="4"/>
        <v>0</v>
      </c>
      <c r="L13" s="166"/>
      <c r="M13" s="331" t="e">
        <f t="shared" si="0"/>
        <v>#DIV/0!</v>
      </c>
      <c r="N13" s="166"/>
      <c r="O13" s="147" t="e">
        <f t="shared" si="5"/>
        <v>#DIV/0!</v>
      </c>
      <c r="P13" s="332"/>
      <c r="Q13" s="263"/>
      <c r="R13" s="315">
        <f t="shared" si="1"/>
        <v>0</v>
      </c>
      <c r="S13" s="300">
        <f t="shared" si="1"/>
        <v>0</v>
      </c>
      <c r="T13" s="300">
        <f t="shared" si="1"/>
        <v>0</v>
      </c>
      <c r="U13" s="338">
        <f t="shared" si="1"/>
        <v>0</v>
      </c>
      <c r="V13" s="300">
        <f t="shared" si="1"/>
        <v>0</v>
      </c>
      <c r="W13" s="300">
        <f t="shared" si="1"/>
        <v>0</v>
      </c>
      <c r="X13" s="300">
        <f t="shared" si="1"/>
        <v>0</v>
      </c>
      <c r="Y13" s="314">
        <f t="shared" si="1"/>
        <v>0</v>
      </c>
      <c r="Z13" s="314">
        <f t="shared" si="1"/>
        <v>0</v>
      </c>
      <c r="AA13" s="339">
        <f t="shared" si="1"/>
        <v>0</v>
      </c>
      <c r="AB13" s="339">
        <f t="shared" si="1"/>
        <v>0</v>
      </c>
      <c r="AC13" s="339" t="e">
        <f t="shared" si="1"/>
        <v>#DIV/0!</v>
      </c>
      <c r="AD13" s="339">
        <f t="shared" si="1"/>
        <v>0</v>
      </c>
      <c r="AE13" s="339" t="e">
        <f t="shared" si="1"/>
        <v>#DIV/0!</v>
      </c>
      <c r="AF13" s="339">
        <f t="shared" si="1"/>
        <v>0</v>
      </c>
      <c r="AG13" s="211">
        <f t="shared" si="2"/>
        <v>0</v>
      </c>
      <c r="AH13" s="228"/>
      <c r="AI13" s="92" t="e" cm="1">
        <f t="array" ref="AI13">_xlfn.IFS(AG13&gt;O13,"KO : Le montant retenu est supérieur au montant présenté. Merci de revoir la ligne de dépense ou plafonner son montant.",O13=0,"",AG13=O13,"OK",AG13&lt;O13,"Montant instruit inférieur au montant présenté.")</f>
        <v>#DIV/0!</v>
      </c>
      <c r="AJ13" s="69" t="e">
        <f t="shared" si="3"/>
        <v>#DIV/0!</v>
      </c>
    </row>
    <row r="14" spans="1:36">
      <c r="A14" s="37">
        <v>10</v>
      </c>
      <c r="B14" s="264"/>
      <c r="C14" s="264"/>
      <c r="D14" s="257"/>
      <c r="E14" s="258"/>
      <c r="F14" s="257"/>
      <c r="G14" s="280"/>
      <c r="H14" s="281"/>
      <c r="I14" s="261"/>
      <c r="J14" s="261"/>
      <c r="K14" s="235">
        <f t="shared" si="4"/>
        <v>0</v>
      </c>
      <c r="L14" s="166"/>
      <c r="M14" s="331" t="e">
        <f t="shared" si="0"/>
        <v>#DIV/0!</v>
      </c>
      <c r="N14" s="166"/>
      <c r="O14" s="147" t="e">
        <f t="shared" si="5"/>
        <v>#DIV/0!</v>
      </c>
      <c r="P14" s="332"/>
      <c r="Q14" s="263"/>
      <c r="R14" s="315">
        <f t="shared" si="1"/>
        <v>0</v>
      </c>
      <c r="S14" s="300">
        <f t="shared" si="1"/>
        <v>0</v>
      </c>
      <c r="T14" s="300">
        <f t="shared" si="1"/>
        <v>0</v>
      </c>
      <c r="U14" s="338">
        <f t="shared" si="1"/>
        <v>0</v>
      </c>
      <c r="V14" s="300">
        <f t="shared" si="1"/>
        <v>0</v>
      </c>
      <c r="W14" s="300">
        <f t="shared" si="1"/>
        <v>0</v>
      </c>
      <c r="X14" s="300">
        <f t="shared" si="1"/>
        <v>0</v>
      </c>
      <c r="Y14" s="314">
        <f t="shared" si="1"/>
        <v>0</v>
      </c>
      <c r="Z14" s="314">
        <f t="shared" si="1"/>
        <v>0</v>
      </c>
      <c r="AA14" s="339">
        <f t="shared" si="1"/>
        <v>0</v>
      </c>
      <c r="AB14" s="339">
        <f t="shared" si="1"/>
        <v>0</v>
      </c>
      <c r="AC14" s="339" t="e">
        <f t="shared" si="1"/>
        <v>#DIV/0!</v>
      </c>
      <c r="AD14" s="339">
        <f t="shared" si="1"/>
        <v>0</v>
      </c>
      <c r="AE14" s="339" t="e">
        <f t="shared" si="1"/>
        <v>#DIV/0!</v>
      </c>
      <c r="AF14" s="339">
        <f t="shared" si="1"/>
        <v>0</v>
      </c>
      <c r="AG14" s="211">
        <f t="shared" si="2"/>
        <v>0</v>
      </c>
      <c r="AH14" s="228"/>
      <c r="AI14" s="92" t="e" cm="1">
        <f t="array" ref="AI14">_xlfn.IFS(AG14&gt;O14,"KO : Le montant retenu est supérieur au montant présenté. Merci de revoir la ligne de dépense ou plafonner son montant.",O14=0,"",AG14=O14,"OK",AG14&lt;O14,"Montant instruit inférieur au montant présenté.")</f>
        <v>#DIV/0!</v>
      </c>
      <c r="AJ14" s="69" t="e">
        <f t="shared" si="3"/>
        <v>#DIV/0!</v>
      </c>
    </row>
    <row r="15" spans="1:36">
      <c r="A15" s="37">
        <v>11</v>
      </c>
      <c r="B15" s="264"/>
      <c r="C15" s="264"/>
      <c r="D15" s="257"/>
      <c r="E15" s="258"/>
      <c r="F15" s="257"/>
      <c r="G15" s="280"/>
      <c r="H15" s="281"/>
      <c r="I15" s="261"/>
      <c r="J15" s="261"/>
      <c r="K15" s="235">
        <f t="shared" si="4"/>
        <v>0</v>
      </c>
      <c r="L15" s="166"/>
      <c r="M15" s="331" t="e">
        <f t="shared" si="0"/>
        <v>#DIV/0!</v>
      </c>
      <c r="N15" s="166"/>
      <c r="O15" s="147" t="e">
        <f t="shared" si="5"/>
        <v>#DIV/0!</v>
      </c>
      <c r="P15" s="332"/>
      <c r="Q15" s="263"/>
      <c r="R15" s="315">
        <f t="shared" si="1"/>
        <v>0</v>
      </c>
      <c r="S15" s="300">
        <f t="shared" si="1"/>
        <v>0</v>
      </c>
      <c r="T15" s="300">
        <f t="shared" si="1"/>
        <v>0</v>
      </c>
      <c r="U15" s="338">
        <f t="shared" si="1"/>
        <v>0</v>
      </c>
      <c r="V15" s="300">
        <f t="shared" si="1"/>
        <v>0</v>
      </c>
      <c r="W15" s="300">
        <f t="shared" si="1"/>
        <v>0</v>
      </c>
      <c r="X15" s="300">
        <f t="shared" si="1"/>
        <v>0</v>
      </c>
      <c r="Y15" s="314">
        <f t="shared" si="1"/>
        <v>0</v>
      </c>
      <c r="Z15" s="314">
        <f t="shared" si="1"/>
        <v>0</v>
      </c>
      <c r="AA15" s="339">
        <f t="shared" si="1"/>
        <v>0</v>
      </c>
      <c r="AB15" s="339">
        <f t="shared" si="1"/>
        <v>0</v>
      </c>
      <c r="AC15" s="339" t="e">
        <f t="shared" si="1"/>
        <v>#DIV/0!</v>
      </c>
      <c r="AD15" s="339">
        <f t="shared" si="1"/>
        <v>0</v>
      </c>
      <c r="AE15" s="339" t="e">
        <f t="shared" si="1"/>
        <v>#DIV/0!</v>
      </c>
      <c r="AF15" s="339">
        <f t="shared" si="1"/>
        <v>0</v>
      </c>
      <c r="AG15" s="211">
        <f t="shared" si="2"/>
        <v>0</v>
      </c>
      <c r="AH15" s="228"/>
      <c r="AI15" s="92" t="e" cm="1">
        <f t="array" ref="AI15">_xlfn.IFS(AG15&gt;O15,"KO : Le montant retenu est supérieur au montant présenté. Merci de revoir la ligne de dépense ou plafonner son montant.",O15=0,"",AG15=O15,"OK",AG15&lt;O15,"Montant instruit inférieur au montant présenté.")</f>
        <v>#DIV/0!</v>
      </c>
      <c r="AJ15" s="69" t="e">
        <f t="shared" si="3"/>
        <v>#DIV/0!</v>
      </c>
    </row>
    <row r="16" spans="1:36">
      <c r="A16" s="37">
        <v>12</v>
      </c>
      <c r="B16" s="264"/>
      <c r="C16" s="264"/>
      <c r="D16" s="257"/>
      <c r="E16" s="258"/>
      <c r="F16" s="257"/>
      <c r="G16" s="280"/>
      <c r="H16" s="281"/>
      <c r="I16" s="261"/>
      <c r="J16" s="261"/>
      <c r="K16" s="235">
        <f t="shared" si="4"/>
        <v>0</v>
      </c>
      <c r="L16" s="166"/>
      <c r="M16" s="331" t="e">
        <f t="shared" si="0"/>
        <v>#DIV/0!</v>
      </c>
      <c r="N16" s="166"/>
      <c r="O16" s="147" t="e">
        <f t="shared" si="5"/>
        <v>#DIV/0!</v>
      </c>
      <c r="P16" s="332"/>
      <c r="Q16" s="263"/>
      <c r="R16" s="315">
        <f t="shared" si="1"/>
        <v>0</v>
      </c>
      <c r="S16" s="300">
        <f t="shared" si="1"/>
        <v>0</v>
      </c>
      <c r="T16" s="300">
        <f t="shared" si="1"/>
        <v>0</v>
      </c>
      <c r="U16" s="338">
        <f t="shared" si="1"/>
        <v>0</v>
      </c>
      <c r="V16" s="300">
        <f t="shared" si="1"/>
        <v>0</v>
      </c>
      <c r="W16" s="300">
        <f t="shared" si="1"/>
        <v>0</v>
      </c>
      <c r="X16" s="300">
        <f t="shared" si="1"/>
        <v>0</v>
      </c>
      <c r="Y16" s="314">
        <f t="shared" si="1"/>
        <v>0</v>
      </c>
      <c r="Z16" s="314">
        <f t="shared" si="1"/>
        <v>0</v>
      </c>
      <c r="AA16" s="339">
        <f t="shared" si="1"/>
        <v>0</v>
      </c>
      <c r="AB16" s="339">
        <f t="shared" si="1"/>
        <v>0</v>
      </c>
      <c r="AC16" s="339" t="e">
        <f t="shared" si="1"/>
        <v>#DIV/0!</v>
      </c>
      <c r="AD16" s="339">
        <f t="shared" si="1"/>
        <v>0</v>
      </c>
      <c r="AE16" s="339" t="e">
        <f t="shared" si="1"/>
        <v>#DIV/0!</v>
      </c>
      <c r="AF16" s="339">
        <f t="shared" si="1"/>
        <v>0</v>
      </c>
      <c r="AG16" s="211">
        <f t="shared" si="2"/>
        <v>0</v>
      </c>
      <c r="AH16" s="228"/>
      <c r="AI16" s="92" t="e" cm="1">
        <f t="array" ref="AI16">_xlfn.IFS(AG16&gt;O16,"KO : Le montant retenu est supérieur au montant présenté. Merci de revoir la ligne de dépense ou plafonner son montant.",O16=0,"",AG16=O16,"OK",AG16&lt;O16,"Montant instruit inférieur au montant présenté.")</f>
        <v>#DIV/0!</v>
      </c>
      <c r="AJ16" s="69" t="e">
        <f t="shared" si="3"/>
        <v>#DIV/0!</v>
      </c>
    </row>
    <row r="17" spans="1:37">
      <c r="A17" s="37">
        <v>13</v>
      </c>
      <c r="B17" s="264"/>
      <c r="C17" s="264"/>
      <c r="D17" s="257"/>
      <c r="E17" s="258"/>
      <c r="F17" s="257"/>
      <c r="G17" s="280"/>
      <c r="H17" s="281"/>
      <c r="I17" s="261"/>
      <c r="J17" s="261"/>
      <c r="K17" s="235">
        <f t="shared" si="4"/>
        <v>0</v>
      </c>
      <c r="L17" s="166"/>
      <c r="M17" s="331" t="e">
        <f t="shared" si="0"/>
        <v>#DIV/0!</v>
      </c>
      <c r="N17" s="166"/>
      <c r="O17" s="147" t="e">
        <f t="shared" si="5"/>
        <v>#DIV/0!</v>
      </c>
      <c r="P17" s="332"/>
      <c r="Q17" s="263"/>
      <c r="R17" s="315">
        <f t="shared" si="1"/>
        <v>0</v>
      </c>
      <c r="S17" s="300">
        <f t="shared" si="1"/>
        <v>0</v>
      </c>
      <c r="T17" s="300">
        <f t="shared" si="1"/>
        <v>0</v>
      </c>
      <c r="U17" s="338">
        <f t="shared" si="1"/>
        <v>0</v>
      </c>
      <c r="V17" s="300">
        <f t="shared" si="1"/>
        <v>0</v>
      </c>
      <c r="W17" s="300">
        <f t="shared" si="1"/>
        <v>0</v>
      </c>
      <c r="X17" s="300">
        <f t="shared" si="1"/>
        <v>0</v>
      </c>
      <c r="Y17" s="314">
        <f t="shared" si="1"/>
        <v>0</v>
      </c>
      <c r="Z17" s="314">
        <f t="shared" si="1"/>
        <v>0</v>
      </c>
      <c r="AA17" s="339">
        <f t="shared" si="1"/>
        <v>0</v>
      </c>
      <c r="AB17" s="339">
        <f t="shared" si="1"/>
        <v>0</v>
      </c>
      <c r="AC17" s="339" t="e">
        <f t="shared" si="1"/>
        <v>#DIV/0!</v>
      </c>
      <c r="AD17" s="339">
        <f t="shared" si="1"/>
        <v>0</v>
      </c>
      <c r="AE17" s="339" t="e">
        <f t="shared" si="1"/>
        <v>#DIV/0!</v>
      </c>
      <c r="AF17" s="339">
        <f t="shared" si="1"/>
        <v>0</v>
      </c>
      <c r="AG17" s="211">
        <f t="shared" si="2"/>
        <v>0</v>
      </c>
      <c r="AH17" s="228"/>
      <c r="AI17" s="92" t="e" cm="1">
        <f t="array" ref="AI17">_xlfn.IFS(AG17&gt;O17,"KO : Le montant retenu est supérieur au montant présenté. Merci de revoir la ligne de dépense ou plafonner son montant.",O17=0,"",AG17=O17,"OK",AG17&lt;O17,"Montant instruit inférieur au montant présenté.")</f>
        <v>#DIV/0!</v>
      </c>
      <c r="AJ17" s="69" t="e">
        <f t="shared" si="3"/>
        <v>#DIV/0!</v>
      </c>
    </row>
    <row r="18" spans="1:37">
      <c r="A18" s="37">
        <v>14</v>
      </c>
      <c r="B18" s="264"/>
      <c r="C18" s="264"/>
      <c r="D18" s="257"/>
      <c r="E18" s="258"/>
      <c r="F18" s="257"/>
      <c r="G18" s="280"/>
      <c r="H18" s="281"/>
      <c r="I18" s="261"/>
      <c r="J18" s="261"/>
      <c r="K18" s="235">
        <f t="shared" si="4"/>
        <v>0</v>
      </c>
      <c r="L18" s="166"/>
      <c r="M18" s="331" t="e">
        <f t="shared" si="0"/>
        <v>#DIV/0!</v>
      </c>
      <c r="N18" s="166"/>
      <c r="O18" s="147" t="e">
        <f t="shared" si="5"/>
        <v>#DIV/0!</v>
      </c>
      <c r="P18" s="332"/>
      <c r="Q18" s="263"/>
      <c r="R18" s="315">
        <f t="shared" si="1"/>
        <v>0</v>
      </c>
      <c r="S18" s="300">
        <f t="shared" si="1"/>
        <v>0</v>
      </c>
      <c r="T18" s="300">
        <f t="shared" si="1"/>
        <v>0</v>
      </c>
      <c r="U18" s="338">
        <f t="shared" si="1"/>
        <v>0</v>
      </c>
      <c r="V18" s="300">
        <f t="shared" si="1"/>
        <v>0</v>
      </c>
      <c r="W18" s="300">
        <f t="shared" si="1"/>
        <v>0</v>
      </c>
      <c r="X18" s="300">
        <f t="shared" si="1"/>
        <v>0</v>
      </c>
      <c r="Y18" s="314">
        <f t="shared" si="1"/>
        <v>0</v>
      </c>
      <c r="Z18" s="314">
        <f t="shared" si="1"/>
        <v>0</v>
      </c>
      <c r="AA18" s="339">
        <f t="shared" si="1"/>
        <v>0</v>
      </c>
      <c r="AB18" s="339">
        <f t="shared" si="1"/>
        <v>0</v>
      </c>
      <c r="AC18" s="339" t="e">
        <f t="shared" si="1"/>
        <v>#DIV/0!</v>
      </c>
      <c r="AD18" s="339">
        <f t="shared" si="1"/>
        <v>0</v>
      </c>
      <c r="AE18" s="339" t="e">
        <f t="shared" si="1"/>
        <v>#DIV/0!</v>
      </c>
      <c r="AF18" s="339">
        <f t="shared" si="1"/>
        <v>0</v>
      </c>
      <c r="AG18" s="211">
        <f t="shared" si="2"/>
        <v>0</v>
      </c>
      <c r="AH18" s="228"/>
      <c r="AI18" s="92" t="e" cm="1">
        <f t="array" ref="AI18">_xlfn.IFS(AG18&gt;O18,"KO : Le montant retenu est supérieur au montant présenté. Merci de revoir la ligne de dépense ou plafonner son montant.",O18=0,"",AG18=O18,"OK",AG18&lt;O18,"Montant instruit inférieur au montant présenté.")</f>
        <v>#DIV/0!</v>
      </c>
      <c r="AJ18" s="69" t="e">
        <f t="shared" si="3"/>
        <v>#DIV/0!</v>
      </c>
    </row>
    <row r="19" spans="1:37" ht="18.75">
      <c r="A19" s="37">
        <v>15</v>
      </c>
      <c r="B19" s="264"/>
      <c r="C19" s="264"/>
      <c r="D19" s="257"/>
      <c r="E19" s="258"/>
      <c r="F19" s="257"/>
      <c r="G19" s="280"/>
      <c r="H19" s="281"/>
      <c r="I19" s="261"/>
      <c r="J19" s="261"/>
      <c r="K19" s="235">
        <f t="shared" si="4"/>
        <v>0</v>
      </c>
      <c r="L19" s="166"/>
      <c r="M19" s="331" t="e">
        <f t="shared" si="0"/>
        <v>#DIV/0!</v>
      </c>
      <c r="N19" s="166"/>
      <c r="O19" s="147" t="e">
        <f t="shared" si="5"/>
        <v>#DIV/0!</v>
      </c>
      <c r="P19" s="332"/>
      <c r="Q19" s="263"/>
      <c r="R19" s="315">
        <f t="shared" si="1"/>
        <v>0</v>
      </c>
      <c r="S19" s="300">
        <f t="shared" si="1"/>
        <v>0</v>
      </c>
      <c r="T19" s="300">
        <f t="shared" si="1"/>
        <v>0</v>
      </c>
      <c r="U19" s="338">
        <f t="shared" si="1"/>
        <v>0</v>
      </c>
      <c r="V19" s="300">
        <f t="shared" si="1"/>
        <v>0</v>
      </c>
      <c r="W19" s="300">
        <f t="shared" si="1"/>
        <v>0</v>
      </c>
      <c r="X19" s="300">
        <f t="shared" si="1"/>
        <v>0</v>
      </c>
      <c r="Y19" s="314">
        <f t="shared" si="1"/>
        <v>0</v>
      </c>
      <c r="Z19" s="314">
        <f t="shared" si="1"/>
        <v>0</v>
      </c>
      <c r="AA19" s="339">
        <f t="shared" si="1"/>
        <v>0</v>
      </c>
      <c r="AB19" s="339">
        <f t="shared" si="1"/>
        <v>0</v>
      </c>
      <c r="AC19" s="339" t="e">
        <f t="shared" si="1"/>
        <v>#DIV/0!</v>
      </c>
      <c r="AD19" s="339">
        <f t="shared" si="1"/>
        <v>0</v>
      </c>
      <c r="AE19" s="339" t="e">
        <f t="shared" si="1"/>
        <v>#DIV/0!</v>
      </c>
      <c r="AF19" s="339">
        <f t="shared" si="1"/>
        <v>0</v>
      </c>
      <c r="AG19" s="211">
        <f t="shared" si="2"/>
        <v>0</v>
      </c>
      <c r="AH19" s="228"/>
      <c r="AI19" s="92" t="e" cm="1">
        <f t="array" ref="AI19">_xlfn.IFS(AG19&gt;O19,"KO : Le montant retenu est supérieur au montant présenté. Merci de revoir la ligne de dépense ou plafonner son montant.",O19=0,"",AG19=O19,"OK",AG19&lt;O19,"Montant instruit inférieur au montant présenté.")</f>
        <v>#DIV/0!</v>
      </c>
      <c r="AJ19" s="69" t="e">
        <f t="shared" si="3"/>
        <v>#DIV/0!</v>
      </c>
      <c r="AK19" s="87"/>
    </row>
    <row r="20" spans="1:37" ht="18.75">
      <c r="A20" s="37">
        <v>16</v>
      </c>
      <c r="B20" s="264"/>
      <c r="C20" s="264"/>
      <c r="D20" s="257"/>
      <c r="E20" s="258"/>
      <c r="F20" s="257"/>
      <c r="G20" s="280"/>
      <c r="H20" s="281"/>
      <c r="I20" s="261"/>
      <c r="J20" s="261"/>
      <c r="K20" s="235">
        <f t="shared" si="4"/>
        <v>0</v>
      </c>
      <c r="L20" s="166"/>
      <c r="M20" s="331" t="e">
        <f t="shared" si="0"/>
        <v>#DIV/0!</v>
      </c>
      <c r="N20" s="166"/>
      <c r="O20" s="147" t="e">
        <f t="shared" si="5"/>
        <v>#DIV/0!</v>
      </c>
      <c r="P20" s="332"/>
      <c r="Q20" s="263"/>
      <c r="R20" s="315">
        <f t="shared" si="1"/>
        <v>0</v>
      </c>
      <c r="S20" s="300">
        <f t="shared" si="1"/>
        <v>0</v>
      </c>
      <c r="T20" s="300">
        <f t="shared" si="1"/>
        <v>0</v>
      </c>
      <c r="U20" s="338">
        <f t="shared" si="1"/>
        <v>0</v>
      </c>
      <c r="V20" s="300">
        <f t="shared" si="1"/>
        <v>0</v>
      </c>
      <c r="W20" s="300">
        <f t="shared" si="1"/>
        <v>0</v>
      </c>
      <c r="X20" s="300">
        <f t="shared" si="1"/>
        <v>0</v>
      </c>
      <c r="Y20" s="314">
        <f t="shared" si="1"/>
        <v>0</v>
      </c>
      <c r="Z20" s="314">
        <f t="shared" si="1"/>
        <v>0</v>
      </c>
      <c r="AA20" s="339">
        <f t="shared" si="1"/>
        <v>0</v>
      </c>
      <c r="AB20" s="339">
        <f t="shared" si="1"/>
        <v>0</v>
      </c>
      <c r="AC20" s="339" t="e">
        <f t="shared" si="1"/>
        <v>#DIV/0!</v>
      </c>
      <c r="AD20" s="339">
        <f t="shared" si="1"/>
        <v>0</v>
      </c>
      <c r="AE20" s="339" t="e">
        <f t="shared" si="1"/>
        <v>#DIV/0!</v>
      </c>
      <c r="AF20" s="339">
        <f t="shared" si="1"/>
        <v>0</v>
      </c>
      <c r="AG20" s="211">
        <f t="shared" si="2"/>
        <v>0</v>
      </c>
      <c r="AH20" s="228"/>
      <c r="AI20" s="92" t="e" cm="1">
        <f t="array" ref="AI20">_xlfn.IFS(AG20&gt;O20,"KO : Le montant retenu est supérieur au montant présenté. Merci de revoir la ligne de dépense ou plafonner son montant.",O20=0,"",AG20=O20,"OK",AG20&lt;O20,"Montant instruit inférieur au montant présenté.")</f>
        <v>#DIV/0!</v>
      </c>
      <c r="AJ20" s="69" t="e">
        <f t="shared" si="3"/>
        <v>#DIV/0!</v>
      </c>
      <c r="AK20" s="87"/>
    </row>
    <row r="21" spans="1:37">
      <c r="A21" s="37">
        <v>17</v>
      </c>
      <c r="B21" s="264"/>
      <c r="C21" s="264"/>
      <c r="D21" s="257"/>
      <c r="E21" s="258"/>
      <c r="F21" s="257"/>
      <c r="G21" s="280"/>
      <c r="H21" s="281"/>
      <c r="I21" s="261"/>
      <c r="J21" s="261"/>
      <c r="K21" s="235">
        <f t="shared" si="4"/>
        <v>0</v>
      </c>
      <c r="L21" s="166"/>
      <c r="M21" s="331" t="e">
        <f t="shared" si="0"/>
        <v>#DIV/0!</v>
      </c>
      <c r="N21" s="166"/>
      <c r="O21" s="147" t="e">
        <f t="shared" si="5"/>
        <v>#DIV/0!</v>
      </c>
      <c r="P21" s="332"/>
      <c r="Q21" s="263"/>
      <c r="R21" s="315">
        <f t="shared" ref="R21:AF37" si="6">B21</f>
        <v>0</v>
      </c>
      <c r="S21" s="300">
        <f t="shared" si="6"/>
        <v>0</v>
      </c>
      <c r="T21" s="300">
        <f t="shared" si="6"/>
        <v>0</v>
      </c>
      <c r="U21" s="338">
        <f t="shared" si="6"/>
        <v>0</v>
      </c>
      <c r="V21" s="300">
        <f t="shared" si="6"/>
        <v>0</v>
      </c>
      <c r="W21" s="300">
        <f t="shared" si="6"/>
        <v>0</v>
      </c>
      <c r="X21" s="300">
        <f t="shared" si="6"/>
        <v>0</v>
      </c>
      <c r="Y21" s="314">
        <f t="shared" si="6"/>
        <v>0</v>
      </c>
      <c r="Z21" s="314">
        <f t="shared" si="6"/>
        <v>0</v>
      </c>
      <c r="AA21" s="339">
        <f t="shared" si="6"/>
        <v>0</v>
      </c>
      <c r="AB21" s="339">
        <f t="shared" si="6"/>
        <v>0</v>
      </c>
      <c r="AC21" s="339" t="e">
        <f t="shared" si="6"/>
        <v>#DIV/0!</v>
      </c>
      <c r="AD21" s="339">
        <f t="shared" si="6"/>
        <v>0</v>
      </c>
      <c r="AE21" s="339" t="e">
        <f t="shared" si="6"/>
        <v>#DIV/0!</v>
      </c>
      <c r="AF21" s="339">
        <f t="shared" si="6"/>
        <v>0</v>
      </c>
      <c r="AG21" s="211">
        <f t="shared" si="2"/>
        <v>0</v>
      </c>
      <c r="AH21" s="228"/>
      <c r="AI21" s="92" t="e" cm="1">
        <f t="array" ref="AI21">_xlfn.IFS(AG21&gt;O21,"KO : Le montant retenu est supérieur au montant présenté. Merci de revoir la ligne de dépense ou plafonner son montant.",O21=0,"",AG21=O21,"OK",AG21&lt;O21,"Montant instruit inférieur au montant présenté.")</f>
        <v>#DIV/0!</v>
      </c>
      <c r="AJ21" s="69" t="e">
        <f t="shared" si="3"/>
        <v>#DIV/0!</v>
      </c>
    </row>
    <row r="22" spans="1:37">
      <c r="A22" s="37">
        <v>18</v>
      </c>
      <c r="B22" s="264"/>
      <c r="C22" s="264"/>
      <c r="D22" s="257"/>
      <c r="E22" s="258"/>
      <c r="F22" s="257"/>
      <c r="G22" s="280"/>
      <c r="H22" s="281"/>
      <c r="I22" s="261"/>
      <c r="J22" s="261"/>
      <c r="K22" s="235">
        <f t="shared" si="4"/>
        <v>0</v>
      </c>
      <c r="L22" s="166"/>
      <c r="M22" s="331" t="e">
        <f t="shared" si="0"/>
        <v>#DIV/0!</v>
      </c>
      <c r="N22" s="166"/>
      <c r="O22" s="147" t="e">
        <f t="shared" si="5"/>
        <v>#DIV/0!</v>
      </c>
      <c r="P22" s="332"/>
      <c r="Q22" s="263"/>
      <c r="R22" s="315">
        <f t="shared" si="6"/>
        <v>0</v>
      </c>
      <c r="S22" s="300">
        <f t="shared" si="6"/>
        <v>0</v>
      </c>
      <c r="T22" s="300">
        <f t="shared" si="6"/>
        <v>0</v>
      </c>
      <c r="U22" s="338">
        <f t="shared" si="6"/>
        <v>0</v>
      </c>
      <c r="V22" s="300">
        <f t="shared" si="6"/>
        <v>0</v>
      </c>
      <c r="W22" s="300">
        <f t="shared" si="6"/>
        <v>0</v>
      </c>
      <c r="X22" s="300">
        <f t="shared" si="6"/>
        <v>0</v>
      </c>
      <c r="Y22" s="314">
        <f t="shared" si="6"/>
        <v>0</v>
      </c>
      <c r="Z22" s="314">
        <f t="shared" si="6"/>
        <v>0</v>
      </c>
      <c r="AA22" s="339">
        <f t="shared" si="6"/>
        <v>0</v>
      </c>
      <c r="AB22" s="339">
        <f t="shared" si="6"/>
        <v>0</v>
      </c>
      <c r="AC22" s="339" t="e">
        <f t="shared" si="6"/>
        <v>#DIV/0!</v>
      </c>
      <c r="AD22" s="339">
        <f t="shared" si="6"/>
        <v>0</v>
      </c>
      <c r="AE22" s="339" t="e">
        <f t="shared" si="6"/>
        <v>#DIV/0!</v>
      </c>
      <c r="AF22" s="339">
        <f t="shared" si="6"/>
        <v>0</v>
      </c>
      <c r="AG22" s="211">
        <f t="shared" si="2"/>
        <v>0</v>
      </c>
      <c r="AH22" s="228"/>
      <c r="AI22" s="92" t="e" cm="1">
        <f t="array" ref="AI22">_xlfn.IFS(AG22&gt;O22,"KO : Le montant retenu est supérieur au montant présenté. Merci de revoir la ligne de dépense ou plafonner son montant.",O22=0,"",AG22=O22,"OK",AG22&lt;O22,"Montant instruit inférieur au montant présenté.")</f>
        <v>#DIV/0!</v>
      </c>
      <c r="AJ22" s="69" t="e">
        <f t="shared" si="3"/>
        <v>#DIV/0!</v>
      </c>
    </row>
    <row r="23" spans="1:37">
      <c r="A23" s="37">
        <v>19</v>
      </c>
      <c r="B23" s="264"/>
      <c r="C23" s="264"/>
      <c r="D23" s="257"/>
      <c r="E23" s="258"/>
      <c r="F23" s="257"/>
      <c r="G23" s="280"/>
      <c r="H23" s="281"/>
      <c r="I23" s="261"/>
      <c r="J23" s="261"/>
      <c r="K23" s="235">
        <f t="shared" si="4"/>
        <v>0</v>
      </c>
      <c r="L23" s="166"/>
      <c r="M23" s="331" t="e">
        <f t="shared" si="0"/>
        <v>#DIV/0!</v>
      </c>
      <c r="N23" s="166"/>
      <c r="O23" s="147" t="e">
        <f t="shared" si="5"/>
        <v>#DIV/0!</v>
      </c>
      <c r="P23" s="332"/>
      <c r="Q23" s="263"/>
      <c r="R23" s="315">
        <f t="shared" si="6"/>
        <v>0</v>
      </c>
      <c r="S23" s="300">
        <f t="shared" si="6"/>
        <v>0</v>
      </c>
      <c r="T23" s="300">
        <f t="shared" si="6"/>
        <v>0</v>
      </c>
      <c r="U23" s="338">
        <f t="shared" si="6"/>
        <v>0</v>
      </c>
      <c r="V23" s="300">
        <f t="shared" si="6"/>
        <v>0</v>
      </c>
      <c r="W23" s="300">
        <f t="shared" si="6"/>
        <v>0</v>
      </c>
      <c r="X23" s="300">
        <f t="shared" si="6"/>
        <v>0</v>
      </c>
      <c r="Y23" s="314">
        <f t="shared" si="6"/>
        <v>0</v>
      </c>
      <c r="Z23" s="314">
        <f t="shared" si="6"/>
        <v>0</v>
      </c>
      <c r="AA23" s="339">
        <f t="shared" si="6"/>
        <v>0</v>
      </c>
      <c r="AB23" s="339">
        <f t="shared" si="6"/>
        <v>0</v>
      </c>
      <c r="AC23" s="339" t="e">
        <f t="shared" si="6"/>
        <v>#DIV/0!</v>
      </c>
      <c r="AD23" s="339">
        <f t="shared" si="6"/>
        <v>0</v>
      </c>
      <c r="AE23" s="339" t="e">
        <f t="shared" si="6"/>
        <v>#DIV/0!</v>
      </c>
      <c r="AF23" s="339">
        <f t="shared" si="6"/>
        <v>0</v>
      </c>
      <c r="AG23" s="211">
        <f t="shared" si="2"/>
        <v>0</v>
      </c>
      <c r="AH23" s="228"/>
      <c r="AI23" s="92" t="e" cm="1">
        <f t="array" ref="AI23">_xlfn.IFS(AG23&gt;O23,"KO : Le montant retenu est supérieur au montant présenté. Merci de revoir la ligne de dépense ou plafonner son montant.",O23=0,"",AG23=O23,"OK",AG23&lt;O23,"Montant instruit inférieur au montant présenté.")</f>
        <v>#DIV/0!</v>
      </c>
      <c r="AJ23" s="69" t="e">
        <f t="shared" si="3"/>
        <v>#DIV/0!</v>
      </c>
    </row>
    <row r="24" spans="1:37">
      <c r="A24" s="37">
        <v>20</v>
      </c>
      <c r="B24" s="264"/>
      <c r="C24" s="264"/>
      <c r="D24" s="257"/>
      <c r="E24" s="258"/>
      <c r="F24" s="257"/>
      <c r="G24" s="280"/>
      <c r="H24" s="281"/>
      <c r="I24" s="261"/>
      <c r="J24" s="261"/>
      <c r="K24" s="235">
        <f t="shared" si="4"/>
        <v>0</v>
      </c>
      <c r="L24" s="166"/>
      <c r="M24" s="331" t="e">
        <f t="shared" si="0"/>
        <v>#DIV/0!</v>
      </c>
      <c r="N24" s="166"/>
      <c r="O24" s="147" t="e">
        <f t="shared" si="5"/>
        <v>#DIV/0!</v>
      </c>
      <c r="P24" s="332"/>
      <c r="Q24" s="263"/>
      <c r="R24" s="315">
        <f t="shared" si="6"/>
        <v>0</v>
      </c>
      <c r="S24" s="300">
        <f t="shared" si="6"/>
        <v>0</v>
      </c>
      <c r="T24" s="300">
        <f t="shared" si="6"/>
        <v>0</v>
      </c>
      <c r="U24" s="338">
        <f t="shared" si="6"/>
        <v>0</v>
      </c>
      <c r="V24" s="300">
        <f t="shared" si="6"/>
        <v>0</v>
      </c>
      <c r="W24" s="300">
        <f t="shared" si="6"/>
        <v>0</v>
      </c>
      <c r="X24" s="300">
        <f t="shared" si="6"/>
        <v>0</v>
      </c>
      <c r="Y24" s="314">
        <f t="shared" si="6"/>
        <v>0</v>
      </c>
      <c r="Z24" s="314">
        <f t="shared" si="6"/>
        <v>0</v>
      </c>
      <c r="AA24" s="339">
        <f t="shared" si="6"/>
        <v>0</v>
      </c>
      <c r="AB24" s="339">
        <f t="shared" si="6"/>
        <v>0</v>
      </c>
      <c r="AC24" s="339" t="e">
        <f t="shared" si="6"/>
        <v>#DIV/0!</v>
      </c>
      <c r="AD24" s="339">
        <f t="shared" si="6"/>
        <v>0</v>
      </c>
      <c r="AE24" s="339" t="e">
        <f t="shared" si="6"/>
        <v>#DIV/0!</v>
      </c>
      <c r="AF24" s="339">
        <f t="shared" si="6"/>
        <v>0</v>
      </c>
      <c r="AG24" s="211">
        <f t="shared" si="2"/>
        <v>0</v>
      </c>
      <c r="AH24" s="228"/>
      <c r="AI24" s="92" t="e" cm="1">
        <f t="array" ref="AI24">_xlfn.IFS(AG24&gt;O24,"KO : Le montant retenu est supérieur au montant présenté. Merci de revoir la ligne de dépense ou plafonner son montant.",O24=0,"",AG24=O24,"OK",AG24&lt;O24,"Montant instruit inférieur au montant présenté.")</f>
        <v>#DIV/0!</v>
      </c>
      <c r="AJ24" s="69" t="e">
        <f t="shared" si="3"/>
        <v>#DIV/0!</v>
      </c>
    </row>
    <row r="25" spans="1:37">
      <c r="A25" s="37">
        <v>21</v>
      </c>
      <c r="B25" s="264"/>
      <c r="C25" s="264"/>
      <c r="D25" s="257"/>
      <c r="E25" s="258"/>
      <c r="F25" s="257"/>
      <c r="G25" s="280"/>
      <c r="H25" s="281"/>
      <c r="I25" s="261"/>
      <c r="J25" s="261"/>
      <c r="K25" s="235">
        <f t="shared" si="4"/>
        <v>0</v>
      </c>
      <c r="L25" s="166"/>
      <c r="M25" s="331" t="e">
        <f t="shared" si="0"/>
        <v>#DIV/0!</v>
      </c>
      <c r="N25" s="166"/>
      <c r="O25" s="147" t="e">
        <f t="shared" si="5"/>
        <v>#DIV/0!</v>
      </c>
      <c r="P25" s="332"/>
      <c r="Q25" s="263"/>
      <c r="R25" s="315">
        <f t="shared" si="6"/>
        <v>0</v>
      </c>
      <c r="S25" s="300">
        <f t="shared" si="6"/>
        <v>0</v>
      </c>
      <c r="T25" s="300">
        <f t="shared" si="6"/>
        <v>0</v>
      </c>
      <c r="U25" s="338">
        <f t="shared" si="6"/>
        <v>0</v>
      </c>
      <c r="V25" s="300">
        <f t="shared" si="6"/>
        <v>0</v>
      </c>
      <c r="W25" s="300">
        <f t="shared" si="6"/>
        <v>0</v>
      </c>
      <c r="X25" s="300">
        <f t="shared" si="6"/>
        <v>0</v>
      </c>
      <c r="Y25" s="314">
        <f t="shared" si="6"/>
        <v>0</v>
      </c>
      <c r="Z25" s="314">
        <f t="shared" si="6"/>
        <v>0</v>
      </c>
      <c r="AA25" s="339">
        <f t="shared" si="6"/>
        <v>0</v>
      </c>
      <c r="AB25" s="339">
        <f t="shared" si="6"/>
        <v>0</v>
      </c>
      <c r="AC25" s="339" t="e">
        <f t="shared" si="6"/>
        <v>#DIV/0!</v>
      </c>
      <c r="AD25" s="339">
        <f t="shared" si="6"/>
        <v>0</v>
      </c>
      <c r="AE25" s="339" t="e">
        <f t="shared" si="6"/>
        <v>#DIV/0!</v>
      </c>
      <c r="AF25" s="339">
        <f t="shared" si="6"/>
        <v>0</v>
      </c>
      <c r="AG25" s="211">
        <f t="shared" si="2"/>
        <v>0</v>
      </c>
      <c r="AH25" s="228"/>
      <c r="AI25" s="92" t="e" cm="1">
        <f t="array" ref="AI25">_xlfn.IFS(AG25&gt;O25,"KO : Le montant retenu est supérieur au montant présenté. Merci de revoir la ligne de dépense ou plafonner son montant.",O25=0,"",AG25=O25,"OK",AG25&lt;O25,"Montant instruit inférieur au montant présenté.")</f>
        <v>#DIV/0!</v>
      </c>
      <c r="AJ25" s="69" t="e">
        <f t="shared" si="3"/>
        <v>#DIV/0!</v>
      </c>
    </row>
    <row r="26" spans="1:37">
      <c r="A26" s="37">
        <v>22</v>
      </c>
      <c r="B26" s="264"/>
      <c r="C26" s="264"/>
      <c r="D26" s="257"/>
      <c r="E26" s="258"/>
      <c r="F26" s="257"/>
      <c r="G26" s="280"/>
      <c r="H26" s="281"/>
      <c r="I26" s="261"/>
      <c r="J26" s="261"/>
      <c r="K26" s="235">
        <f t="shared" si="4"/>
        <v>0</v>
      </c>
      <c r="L26" s="166"/>
      <c r="M26" s="331" t="e">
        <f t="shared" si="0"/>
        <v>#DIV/0!</v>
      </c>
      <c r="N26" s="166"/>
      <c r="O26" s="147" t="e">
        <f t="shared" si="5"/>
        <v>#DIV/0!</v>
      </c>
      <c r="P26" s="332"/>
      <c r="Q26" s="263"/>
      <c r="R26" s="315">
        <f t="shared" si="6"/>
        <v>0</v>
      </c>
      <c r="S26" s="300">
        <f t="shared" si="6"/>
        <v>0</v>
      </c>
      <c r="T26" s="300">
        <f t="shared" si="6"/>
        <v>0</v>
      </c>
      <c r="U26" s="338">
        <f t="shared" si="6"/>
        <v>0</v>
      </c>
      <c r="V26" s="300">
        <f t="shared" si="6"/>
        <v>0</v>
      </c>
      <c r="W26" s="300">
        <f t="shared" si="6"/>
        <v>0</v>
      </c>
      <c r="X26" s="300">
        <f t="shared" si="6"/>
        <v>0</v>
      </c>
      <c r="Y26" s="314">
        <f t="shared" si="6"/>
        <v>0</v>
      </c>
      <c r="Z26" s="314">
        <f t="shared" si="6"/>
        <v>0</v>
      </c>
      <c r="AA26" s="339">
        <f t="shared" si="6"/>
        <v>0</v>
      </c>
      <c r="AB26" s="339">
        <f t="shared" si="6"/>
        <v>0</v>
      </c>
      <c r="AC26" s="339" t="e">
        <f t="shared" si="6"/>
        <v>#DIV/0!</v>
      </c>
      <c r="AD26" s="339">
        <f t="shared" si="6"/>
        <v>0</v>
      </c>
      <c r="AE26" s="339" t="e">
        <f t="shared" si="6"/>
        <v>#DIV/0!</v>
      </c>
      <c r="AF26" s="339">
        <f t="shared" si="6"/>
        <v>0</v>
      </c>
      <c r="AG26" s="211">
        <f t="shared" si="2"/>
        <v>0</v>
      </c>
      <c r="AH26" s="228"/>
      <c r="AI26" s="92" t="e" cm="1">
        <f t="array" ref="AI26">_xlfn.IFS(AG26&gt;O26,"KO : Le montant retenu est supérieur au montant présenté. Merci de revoir la ligne de dépense ou plafonner son montant.",O26=0,"",AG26=O26,"OK",AG26&lt;O26,"Montant instruit inférieur au montant présenté.")</f>
        <v>#DIV/0!</v>
      </c>
      <c r="AJ26" s="69" t="e">
        <f t="shared" si="3"/>
        <v>#DIV/0!</v>
      </c>
    </row>
    <row r="27" spans="1:37">
      <c r="A27" s="37">
        <v>23</v>
      </c>
      <c r="B27" s="264"/>
      <c r="C27" s="264"/>
      <c r="D27" s="257"/>
      <c r="E27" s="258"/>
      <c r="F27" s="257"/>
      <c r="G27" s="280"/>
      <c r="H27" s="281"/>
      <c r="I27" s="261"/>
      <c r="J27" s="261"/>
      <c r="K27" s="235">
        <f t="shared" si="4"/>
        <v>0</v>
      </c>
      <c r="L27" s="166"/>
      <c r="M27" s="331" t="e">
        <f t="shared" si="0"/>
        <v>#DIV/0!</v>
      </c>
      <c r="N27" s="166"/>
      <c r="O27" s="147" t="e">
        <f t="shared" si="5"/>
        <v>#DIV/0!</v>
      </c>
      <c r="P27" s="332"/>
      <c r="Q27" s="263"/>
      <c r="R27" s="315">
        <f t="shared" si="6"/>
        <v>0</v>
      </c>
      <c r="S27" s="300">
        <f t="shared" si="6"/>
        <v>0</v>
      </c>
      <c r="T27" s="300">
        <f t="shared" si="6"/>
        <v>0</v>
      </c>
      <c r="U27" s="338">
        <f t="shared" si="6"/>
        <v>0</v>
      </c>
      <c r="V27" s="300">
        <f t="shared" si="6"/>
        <v>0</v>
      </c>
      <c r="W27" s="300">
        <f t="shared" si="6"/>
        <v>0</v>
      </c>
      <c r="X27" s="300">
        <f t="shared" si="6"/>
        <v>0</v>
      </c>
      <c r="Y27" s="314">
        <f t="shared" si="6"/>
        <v>0</v>
      </c>
      <c r="Z27" s="314">
        <f t="shared" si="6"/>
        <v>0</v>
      </c>
      <c r="AA27" s="339">
        <f t="shared" si="6"/>
        <v>0</v>
      </c>
      <c r="AB27" s="339">
        <f t="shared" si="6"/>
        <v>0</v>
      </c>
      <c r="AC27" s="339" t="e">
        <f t="shared" si="6"/>
        <v>#DIV/0!</v>
      </c>
      <c r="AD27" s="339">
        <f t="shared" si="6"/>
        <v>0</v>
      </c>
      <c r="AE27" s="339" t="e">
        <f t="shared" si="6"/>
        <v>#DIV/0!</v>
      </c>
      <c r="AF27" s="339">
        <f t="shared" si="6"/>
        <v>0</v>
      </c>
      <c r="AG27" s="211">
        <f t="shared" si="2"/>
        <v>0</v>
      </c>
      <c r="AH27" s="228"/>
      <c r="AI27" s="92" t="e" cm="1">
        <f t="array" ref="AI27">_xlfn.IFS(AG27&gt;O27,"KO : Le montant retenu est supérieur au montant présenté. Merci de revoir la ligne de dépense ou plafonner son montant.",O27=0,"",AG27=O27,"OK",AG27&lt;O27,"Montant instruit inférieur au montant présenté.")</f>
        <v>#DIV/0!</v>
      </c>
      <c r="AJ27" s="69" t="e">
        <f t="shared" si="3"/>
        <v>#DIV/0!</v>
      </c>
    </row>
    <row r="28" spans="1:37">
      <c r="A28" s="37">
        <v>24</v>
      </c>
      <c r="B28" s="264"/>
      <c r="C28" s="264"/>
      <c r="D28" s="257"/>
      <c r="E28" s="258"/>
      <c r="F28" s="257"/>
      <c r="G28" s="280"/>
      <c r="H28" s="281"/>
      <c r="I28" s="261"/>
      <c r="J28" s="261"/>
      <c r="K28" s="235">
        <f t="shared" si="4"/>
        <v>0</v>
      </c>
      <c r="L28" s="166"/>
      <c r="M28" s="331" t="e">
        <f t="shared" si="0"/>
        <v>#DIV/0!</v>
      </c>
      <c r="N28" s="166"/>
      <c r="O28" s="147" t="e">
        <f t="shared" si="5"/>
        <v>#DIV/0!</v>
      </c>
      <c r="P28" s="332"/>
      <c r="Q28" s="263"/>
      <c r="R28" s="315">
        <f t="shared" si="6"/>
        <v>0</v>
      </c>
      <c r="S28" s="300">
        <f t="shared" si="6"/>
        <v>0</v>
      </c>
      <c r="T28" s="300">
        <f t="shared" si="6"/>
        <v>0</v>
      </c>
      <c r="U28" s="338">
        <f t="shared" si="6"/>
        <v>0</v>
      </c>
      <c r="V28" s="300">
        <f t="shared" si="6"/>
        <v>0</v>
      </c>
      <c r="W28" s="300">
        <f t="shared" si="6"/>
        <v>0</v>
      </c>
      <c r="X28" s="300">
        <f t="shared" si="6"/>
        <v>0</v>
      </c>
      <c r="Y28" s="314">
        <f t="shared" si="6"/>
        <v>0</v>
      </c>
      <c r="Z28" s="314">
        <f t="shared" si="6"/>
        <v>0</v>
      </c>
      <c r="AA28" s="339">
        <f t="shared" si="6"/>
        <v>0</v>
      </c>
      <c r="AB28" s="339">
        <f t="shared" si="6"/>
        <v>0</v>
      </c>
      <c r="AC28" s="339" t="e">
        <f t="shared" si="6"/>
        <v>#DIV/0!</v>
      </c>
      <c r="AD28" s="339">
        <f t="shared" si="6"/>
        <v>0</v>
      </c>
      <c r="AE28" s="339" t="e">
        <f t="shared" si="6"/>
        <v>#DIV/0!</v>
      </c>
      <c r="AF28" s="339">
        <f t="shared" si="6"/>
        <v>0</v>
      </c>
      <c r="AG28" s="211">
        <f t="shared" si="2"/>
        <v>0</v>
      </c>
      <c r="AH28" s="228"/>
      <c r="AI28" s="92" t="e" cm="1">
        <f t="array" ref="AI28">_xlfn.IFS(AG28&gt;O28,"KO : Le montant retenu est supérieur au montant présenté. Merci de revoir la ligne de dépense ou plafonner son montant.",O28=0,"",AG28=O28,"OK",AG28&lt;O28,"Montant instruit inférieur au montant présenté.")</f>
        <v>#DIV/0!</v>
      </c>
      <c r="AJ28" s="69" t="e">
        <f t="shared" si="3"/>
        <v>#DIV/0!</v>
      </c>
    </row>
    <row r="29" spans="1:37">
      <c r="A29" s="37">
        <v>25</v>
      </c>
      <c r="B29" s="264"/>
      <c r="C29" s="264"/>
      <c r="D29" s="257"/>
      <c r="E29" s="258"/>
      <c r="F29" s="257"/>
      <c r="G29" s="280"/>
      <c r="H29" s="281"/>
      <c r="I29" s="261"/>
      <c r="J29" s="261"/>
      <c r="K29" s="235">
        <f t="shared" si="4"/>
        <v>0</v>
      </c>
      <c r="L29" s="166"/>
      <c r="M29" s="331" t="e">
        <f t="shared" si="0"/>
        <v>#DIV/0!</v>
      </c>
      <c r="N29" s="166"/>
      <c r="O29" s="147" t="e">
        <f t="shared" si="5"/>
        <v>#DIV/0!</v>
      </c>
      <c r="P29" s="332"/>
      <c r="Q29" s="263"/>
      <c r="R29" s="315">
        <f t="shared" si="6"/>
        <v>0</v>
      </c>
      <c r="S29" s="300">
        <f t="shared" si="6"/>
        <v>0</v>
      </c>
      <c r="T29" s="300">
        <f t="shared" si="6"/>
        <v>0</v>
      </c>
      <c r="U29" s="338">
        <f t="shared" si="6"/>
        <v>0</v>
      </c>
      <c r="V29" s="300">
        <f t="shared" si="6"/>
        <v>0</v>
      </c>
      <c r="W29" s="300">
        <f t="shared" si="6"/>
        <v>0</v>
      </c>
      <c r="X29" s="300">
        <f t="shared" si="6"/>
        <v>0</v>
      </c>
      <c r="Y29" s="314">
        <f t="shared" si="6"/>
        <v>0</v>
      </c>
      <c r="Z29" s="314">
        <f t="shared" si="6"/>
        <v>0</v>
      </c>
      <c r="AA29" s="339">
        <f t="shared" si="6"/>
        <v>0</v>
      </c>
      <c r="AB29" s="339">
        <f t="shared" si="6"/>
        <v>0</v>
      </c>
      <c r="AC29" s="339" t="e">
        <f t="shared" si="6"/>
        <v>#DIV/0!</v>
      </c>
      <c r="AD29" s="339">
        <f t="shared" si="6"/>
        <v>0</v>
      </c>
      <c r="AE29" s="339" t="e">
        <f t="shared" si="6"/>
        <v>#DIV/0!</v>
      </c>
      <c r="AF29" s="339">
        <f t="shared" si="6"/>
        <v>0</v>
      </c>
      <c r="AG29" s="211">
        <f t="shared" si="2"/>
        <v>0</v>
      </c>
      <c r="AH29" s="228"/>
      <c r="AI29" s="92" t="e" cm="1">
        <f t="array" ref="AI29">_xlfn.IFS(AG29&gt;O29,"KO : Le montant retenu est supérieur au montant présenté. Merci de revoir la ligne de dépense ou plafonner son montant.",O29=0,"",AG29=O29,"OK",AG29&lt;O29,"Montant instruit inférieur au montant présenté.")</f>
        <v>#DIV/0!</v>
      </c>
      <c r="AJ29" s="69" t="e">
        <f t="shared" si="3"/>
        <v>#DIV/0!</v>
      </c>
    </row>
    <row r="30" spans="1:37">
      <c r="A30" s="37">
        <v>26</v>
      </c>
      <c r="B30" s="264"/>
      <c r="C30" s="264"/>
      <c r="D30" s="257"/>
      <c r="E30" s="258"/>
      <c r="F30" s="257"/>
      <c r="G30" s="280"/>
      <c r="H30" s="281"/>
      <c r="I30" s="261"/>
      <c r="J30" s="261"/>
      <c r="K30" s="235">
        <f t="shared" si="4"/>
        <v>0</v>
      </c>
      <c r="L30" s="166"/>
      <c r="M30" s="331" t="e">
        <f t="shared" si="0"/>
        <v>#DIV/0!</v>
      </c>
      <c r="N30" s="166"/>
      <c r="O30" s="147" t="e">
        <f t="shared" si="5"/>
        <v>#DIV/0!</v>
      </c>
      <c r="P30" s="332"/>
      <c r="Q30" s="263"/>
      <c r="R30" s="315">
        <f t="shared" si="6"/>
        <v>0</v>
      </c>
      <c r="S30" s="300">
        <f t="shared" si="6"/>
        <v>0</v>
      </c>
      <c r="T30" s="300">
        <f t="shared" si="6"/>
        <v>0</v>
      </c>
      <c r="U30" s="338">
        <f t="shared" si="6"/>
        <v>0</v>
      </c>
      <c r="V30" s="300">
        <f t="shared" si="6"/>
        <v>0</v>
      </c>
      <c r="W30" s="300">
        <f t="shared" si="6"/>
        <v>0</v>
      </c>
      <c r="X30" s="300">
        <f t="shared" si="6"/>
        <v>0</v>
      </c>
      <c r="Y30" s="314">
        <f t="shared" si="6"/>
        <v>0</v>
      </c>
      <c r="Z30" s="314">
        <f t="shared" si="6"/>
        <v>0</v>
      </c>
      <c r="AA30" s="339">
        <f t="shared" si="6"/>
        <v>0</v>
      </c>
      <c r="AB30" s="339">
        <f t="shared" si="6"/>
        <v>0</v>
      </c>
      <c r="AC30" s="339" t="e">
        <f t="shared" si="6"/>
        <v>#DIV/0!</v>
      </c>
      <c r="AD30" s="339">
        <f t="shared" si="6"/>
        <v>0</v>
      </c>
      <c r="AE30" s="339" t="e">
        <f t="shared" si="6"/>
        <v>#DIV/0!</v>
      </c>
      <c r="AF30" s="339">
        <f t="shared" si="6"/>
        <v>0</v>
      </c>
      <c r="AG30" s="211">
        <f t="shared" si="2"/>
        <v>0</v>
      </c>
      <c r="AH30" s="228"/>
      <c r="AI30" s="92" t="e" cm="1">
        <f t="array" ref="AI30">_xlfn.IFS(AG30&gt;O30,"KO : Le montant retenu est supérieur au montant présenté. Merci de revoir la ligne de dépense ou plafonner son montant.",O30=0,"",AG30=O30,"OK",AG30&lt;O30,"Montant instruit inférieur au montant présenté.")</f>
        <v>#DIV/0!</v>
      </c>
      <c r="AJ30" s="69" t="e">
        <f t="shared" si="3"/>
        <v>#DIV/0!</v>
      </c>
    </row>
    <row r="31" spans="1:37">
      <c r="A31" s="37">
        <v>27</v>
      </c>
      <c r="B31" s="264"/>
      <c r="C31" s="264"/>
      <c r="D31" s="257"/>
      <c r="E31" s="258"/>
      <c r="F31" s="257"/>
      <c r="G31" s="280"/>
      <c r="H31" s="281"/>
      <c r="I31" s="261"/>
      <c r="J31" s="261"/>
      <c r="K31" s="235">
        <f t="shared" si="4"/>
        <v>0</v>
      </c>
      <c r="L31" s="166"/>
      <c r="M31" s="331" t="e">
        <f t="shared" si="0"/>
        <v>#DIV/0!</v>
      </c>
      <c r="N31" s="166"/>
      <c r="O31" s="147" t="e">
        <f t="shared" si="5"/>
        <v>#DIV/0!</v>
      </c>
      <c r="P31" s="332"/>
      <c r="Q31" s="263"/>
      <c r="R31" s="315">
        <f t="shared" si="6"/>
        <v>0</v>
      </c>
      <c r="S31" s="300">
        <f t="shared" si="6"/>
        <v>0</v>
      </c>
      <c r="T31" s="300">
        <f t="shared" si="6"/>
        <v>0</v>
      </c>
      <c r="U31" s="338">
        <f t="shared" si="6"/>
        <v>0</v>
      </c>
      <c r="V31" s="300">
        <f t="shared" si="6"/>
        <v>0</v>
      </c>
      <c r="W31" s="300">
        <f t="shared" si="6"/>
        <v>0</v>
      </c>
      <c r="X31" s="300">
        <f t="shared" si="6"/>
        <v>0</v>
      </c>
      <c r="Y31" s="314">
        <f t="shared" si="6"/>
        <v>0</v>
      </c>
      <c r="Z31" s="314">
        <f t="shared" si="6"/>
        <v>0</v>
      </c>
      <c r="AA31" s="339">
        <f t="shared" si="6"/>
        <v>0</v>
      </c>
      <c r="AB31" s="339">
        <f t="shared" si="6"/>
        <v>0</v>
      </c>
      <c r="AC31" s="339" t="e">
        <f t="shared" si="6"/>
        <v>#DIV/0!</v>
      </c>
      <c r="AD31" s="339">
        <f t="shared" si="6"/>
        <v>0</v>
      </c>
      <c r="AE31" s="339" t="e">
        <f t="shared" si="6"/>
        <v>#DIV/0!</v>
      </c>
      <c r="AF31" s="339">
        <f t="shared" si="6"/>
        <v>0</v>
      </c>
      <c r="AG31" s="211">
        <f t="shared" si="2"/>
        <v>0</v>
      </c>
      <c r="AH31" s="228"/>
      <c r="AI31" s="92" t="e" cm="1">
        <f t="array" ref="AI31">_xlfn.IFS(AG31&gt;O31,"KO : Le montant retenu est supérieur au montant présenté. Merci de revoir la ligne de dépense ou plafonner son montant.",O31=0,"",AG31=O31,"OK",AG31&lt;O31,"Montant instruit inférieur au montant présenté.")</f>
        <v>#DIV/0!</v>
      </c>
      <c r="AJ31" s="69" t="e">
        <f t="shared" si="3"/>
        <v>#DIV/0!</v>
      </c>
    </row>
    <row r="32" spans="1:37">
      <c r="A32" s="37">
        <v>28</v>
      </c>
      <c r="B32" s="264"/>
      <c r="C32" s="264"/>
      <c r="D32" s="257"/>
      <c r="E32" s="258"/>
      <c r="F32" s="257"/>
      <c r="G32" s="280"/>
      <c r="H32" s="281"/>
      <c r="I32" s="261"/>
      <c r="J32" s="261"/>
      <c r="K32" s="235">
        <f t="shared" si="4"/>
        <v>0</v>
      </c>
      <c r="L32" s="166"/>
      <c r="M32" s="331" t="e">
        <f t="shared" si="0"/>
        <v>#DIV/0!</v>
      </c>
      <c r="N32" s="166"/>
      <c r="O32" s="147" t="e">
        <f t="shared" si="5"/>
        <v>#DIV/0!</v>
      </c>
      <c r="P32" s="332"/>
      <c r="Q32" s="263"/>
      <c r="R32" s="315">
        <f t="shared" si="6"/>
        <v>0</v>
      </c>
      <c r="S32" s="300">
        <f t="shared" si="6"/>
        <v>0</v>
      </c>
      <c r="T32" s="300">
        <f t="shared" si="6"/>
        <v>0</v>
      </c>
      <c r="U32" s="338">
        <f t="shared" si="6"/>
        <v>0</v>
      </c>
      <c r="V32" s="300">
        <f t="shared" si="6"/>
        <v>0</v>
      </c>
      <c r="W32" s="300">
        <f t="shared" si="6"/>
        <v>0</v>
      </c>
      <c r="X32" s="300">
        <f t="shared" si="6"/>
        <v>0</v>
      </c>
      <c r="Y32" s="314">
        <f t="shared" si="6"/>
        <v>0</v>
      </c>
      <c r="Z32" s="314">
        <f t="shared" si="6"/>
        <v>0</v>
      </c>
      <c r="AA32" s="339">
        <f t="shared" si="6"/>
        <v>0</v>
      </c>
      <c r="AB32" s="339">
        <f t="shared" si="6"/>
        <v>0</v>
      </c>
      <c r="AC32" s="339" t="e">
        <f t="shared" si="6"/>
        <v>#DIV/0!</v>
      </c>
      <c r="AD32" s="339">
        <f t="shared" si="6"/>
        <v>0</v>
      </c>
      <c r="AE32" s="339" t="e">
        <f t="shared" si="6"/>
        <v>#DIV/0!</v>
      </c>
      <c r="AF32" s="339">
        <f t="shared" si="6"/>
        <v>0</v>
      </c>
      <c r="AG32" s="211">
        <f t="shared" si="2"/>
        <v>0</v>
      </c>
      <c r="AH32" s="228"/>
      <c r="AI32" s="92" t="e" cm="1">
        <f t="array" ref="AI32">_xlfn.IFS(AG32&gt;O32,"KO : Le montant retenu est supérieur au montant présenté. Merci de revoir la ligne de dépense ou plafonner son montant.",O32=0,"",AG32=O32,"OK",AG32&lt;O32,"Montant instruit inférieur au montant présenté.")</f>
        <v>#DIV/0!</v>
      </c>
      <c r="AJ32" s="69" t="e">
        <f t="shared" si="3"/>
        <v>#DIV/0!</v>
      </c>
    </row>
    <row r="33" spans="1:36">
      <c r="A33" s="37">
        <v>29</v>
      </c>
      <c r="B33" s="264"/>
      <c r="C33" s="264"/>
      <c r="D33" s="257"/>
      <c r="E33" s="258"/>
      <c r="F33" s="257"/>
      <c r="G33" s="280"/>
      <c r="H33" s="281"/>
      <c r="I33" s="261"/>
      <c r="J33" s="261"/>
      <c r="K33" s="235">
        <f t="shared" si="4"/>
        <v>0</v>
      </c>
      <c r="L33" s="166"/>
      <c r="M33" s="331" t="e">
        <f t="shared" si="0"/>
        <v>#DIV/0!</v>
      </c>
      <c r="N33" s="166"/>
      <c r="O33" s="147" t="e">
        <f t="shared" si="5"/>
        <v>#DIV/0!</v>
      </c>
      <c r="P33" s="332"/>
      <c r="Q33" s="263"/>
      <c r="R33" s="315">
        <f t="shared" si="6"/>
        <v>0</v>
      </c>
      <c r="S33" s="300">
        <f t="shared" si="6"/>
        <v>0</v>
      </c>
      <c r="T33" s="300">
        <f t="shared" si="6"/>
        <v>0</v>
      </c>
      <c r="U33" s="338">
        <f t="shared" si="6"/>
        <v>0</v>
      </c>
      <c r="V33" s="300">
        <f t="shared" si="6"/>
        <v>0</v>
      </c>
      <c r="W33" s="300">
        <f t="shared" si="6"/>
        <v>0</v>
      </c>
      <c r="X33" s="300">
        <f t="shared" si="6"/>
        <v>0</v>
      </c>
      <c r="Y33" s="314">
        <f t="shared" si="6"/>
        <v>0</v>
      </c>
      <c r="Z33" s="314">
        <f t="shared" si="6"/>
        <v>0</v>
      </c>
      <c r="AA33" s="339">
        <f t="shared" si="6"/>
        <v>0</v>
      </c>
      <c r="AB33" s="339">
        <f t="shared" si="6"/>
        <v>0</v>
      </c>
      <c r="AC33" s="339" t="e">
        <f t="shared" si="6"/>
        <v>#DIV/0!</v>
      </c>
      <c r="AD33" s="339">
        <f t="shared" si="6"/>
        <v>0</v>
      </c>
      <c r="AE33" s="339" t="e">
        <f t="shared" si="6"/>
        <v>#DIV/0!</v>
      </c>
      <c r="AF33" s="339">
        <f t="shared" si="6"/>
        <v>0</v>
      </c>
      <c r="AG33" s="211">
        <f t="shared" si="2"/>
        <v>0</v>
      </c>
      <c r="AH33" s="228"/>
      <c r="AI33" s="92" t="e" cm="1">
        <f t="array" ref="AI33">_xlfn.IFS(AG33&gt;O33,"KO : Le montant retenu est supérieur au montant présenté. Merci de revoir la ligne de dépense ou plafonner son montant.",O33=0,"",AG33=O33,"OK",AG33&lt;O33,"Montant instruit inférieur au montant présenté.")</f>
        <v>#DIV/0!</v>
      </c>
      <c r="AJ33" s="69" t="e">
        <f t="shared" si="3"/>
        <v>#DIV/0!</v>
      </c>
    </row>
    <row r="34" spans="1:36">
      <c r="A34" s="37">
        <v>30</v>
      </c>
      <c r="B34" s="264"/>
      <c r="C34" s="264"/>
      <c r="D34" s="257"/>
      <c r="E34" s="258"/>
      <c r="F34" s="257"/>
      <c r="G34" s="280"/>
      <c r="H34" s="281"/>
      <c r="I34" s="261"/>
      <c r="J34" s="261"/>
      <c r="K34" s="235">
        <f t="shared" si="4"/>
        <v>0</v>
      </c>
      <c r="L34" s="166"/>
      <c r="M34" s="331" t="e">
        <f t="shared" si="0"/>
        <v>#DIV/0!</v>
      </c>
      <c r="N34" s="166"/>
      <c r="O34" s="147" t="e">
        <f t="shared" si="5"/>
        <v>#DIV/0!</v>
      </c>
      <c r="P34" s="332"/>
      <c r="Q34" s="263"/>
      <c r="R34" s="315">
        <f t="shared" si="6"/>
        <v>0</v>
      </c>
      <c r="S34" s="300">
        <f t="shared" si="6"/>
        <v>0</v>
      </c>
      <c r="T34" s="300">
        <f t="shared" si="6"/>
        <v>0</v>
      </c>
      <c r="U34" s="338">
        <f t="shared" si="6"/>
        <v>0</v>
      </c>
      <c r="V34" s="300">
        <f t="shared" si="6"/>
        <v>0</v>
      </c>
      <c r="W34" s="300">
        <f t="shared" si="6"/>
        <v>0</v>
      </c>
      <c r="X34" s="300">
        <f t="shared" si="6"/>
        <v>0</v>
      </c>
      <c r="Y34" s="314">
        <f t="shared" si="6"/>
        <v>0</v>
      </c>
      <c r="Z34" s="314">
        <f t="shared" si="6"/>
        <v>0</v>
      </c>
      <c r="AA34" s="339">
        <f t="shared" si="6"/>
        <v>0</v>
      </c>
      <c r="AB34" s="339">
        <f t="shared" si="6"/>
        <v>0</v>
      </c>
      <c r="AC34" s="339" t="e">
        <f t="shared" si="6"/>
        <v>#DIV/0!</v>
      </c>
      <c r="AD34" s="339">
        <f t="shared" si="6"/>
        <v>0</v>
      </c>
      <c r="AE34" s="339" t="e">
        <f t="shared" si="6"/>
        <v>#DIV/0!</v>
      </c>
      <c r="AF34" s="339">
        <f t="shared" si="6"/>
        <v>0</v>
      </c>
      <c r="AG34" s="211">
        <f t="shared" si="2"/>
        <v>0</v>
      </c>
      <c r="AH34" s="228"/>
      <c r="AI34" s="92" t="e" cm="1">
        <f t="array" ref="AI34">_xlfn.IFS(AG34&gt;O34,"KO : Le montant retenu est supérieur au montant présenté. Merci de revoir la ligne de dépense ou plafonner son montant.",O34=0,"",AG34=O34,"OK",AG34&lt;O34,"Montant instruit inférieur au montant présenté.")</f>
        <v>#DIV/0!</v>
      </c>
      <c r="AJ34" s="69" t="e">
        <f t="shared" si="3"/>
        <v>#DIV/0!</v>
      </c>
    </row>
    <row r="35" spans="1:36">
      <c r="A35" s="37">
        <v>31</v>
      </c>
      <c r="B35" s="264"/>
      <c r="C35" s="264"/>
      <c r="D35" s="257"/>
      <c r="E35" s="258"/>
      <c r="F35" s="257"/>
      <c r="G35" s="280"/>
      <c r="H35" s="281"/>
      <c r="I35" s="261"/>
      <c r="J35" s="261"/>
      <c r="K35" s="235">
        <f t="shared" si="4"/>
        <v>0</v>
      </c>
      <c r="L35" s="166"/>
      <c r="M35" s="331" t="e">
        <f t="shared" si="0"/>
        <v>#DIV/0!</v>
      </c>
      <c r="N35" s="166"/>
      <c r="O35" s="147" t="e">
        <f t="shared" si="5"/>
        <v>#DIV/0!</v>
      </c>
      <c r="P35" s="332"/>
      <c r="Q35" s="263"/>
      <c r="R35" s="315">
        <f t="shared" si="6"/>
        <v>0</v>
      </c>
      <c r="S35" s="300">
        <f t="shared" si="6"/>
        <v>0</v>
      </c>
      <c r="T35" s="300">
        <f t="shared" si="6"/>
        <v>0</v>
      </c>
      <c r="U35" s="338">
        <f t="shared" si="6"/>
        <v>0</v>
      </c>
      <c r="V35" s="300">
        <f t="shared" si="6"/>
        <v>0</v>
      </c>
      <c r="W35" s="300">
        <f t="shared" si="6"/>
        <v>0</v>
      </c>
      <c r="X35" s="300">
        <f t="shared" si="6"/>
        <v>0</v>
      </c>
      <c r="Y35" s="314">
        <f t="shared" si="6"/>
        <v>0</v>
      </c>
      <c r="Z35" s="314">
        <f t="shared" si="6"/>
        <v>0</v>
      </c>
      <c r="AA35" s="339">
        <f t="shared" si="6"/>
        <v>0</v>
      </c>
      <c r="AB35" s="339">
        <f t="shared" si="6"/>
        <v>0</v>
      </c>
      <c r="AC35" s="339" t="e">
        <f t="shared" si="6"/>
        <v>#DIV/0!</v>
      </c>
      <c r="AD35" s="339">
        <f t="shared" si="6"/>
        <v>0</v>
      </c>
      <c r="AE35" s="339" t="e">
        <f t="shared" si="6"/>
        <v>#DIV/0!</v>
      </c>
      <c r="AF35" s="339">
        <f t="shared" si="6"/>
        <v>0</v>
      </c>
      <c r="AG35" s="211">
        <f t="shared" si="2"/>
        <v>0</v>
      </c>
      <c r="AH35" s="228"/>
      <c r="AI35" s="92" t="e" cm="1">
        <f t="array" ref="AI35">_xlfn.IFS(AG35&gt;O35,"KO : Le montant retenu est supérieur au montant présenté. Merci de revoir la ligne de dépense ou plafonner son montant.",O35=0,"",AG35=O35,"OK",AG35&lt;O35,"Montant instruit inférieur au montant présenté.")</f>
        <v>#DIV/0!</v>
      </c>
      <c r="AJ35" s="69" t="e">
        <f t="shared" si="3"/>
        <v>#DIV/0!</v>
      </c>
    </row>
    <row r="36" spans="1:36">
      <c r="A36" s="37">
        <v>32</v>
      </c>
      <c r="B36" s="264"/>
      <c r="C36" s="264"/>
      <c r="D36" s="257"/>
      <c r="E36" s="258"/>
      <c r="F36" s="257"/>
      <c r="G36" s="280"/>
      <c r="H36" s="281"/>
      <c r="I36" s="261"/>
      <c r="J36" s="261"/>
      <c r="K36" s="235">
        <f t="shared" si="4"/>
        <v>0</v>
      </c>
      <c r="L36" s="166"/>
      <c r="M36" s="331" t="e">
        <f t="shared" si="0"/>
        <v>#DIV/0!</v>
      </c>
      <c r="N36" s="166"/>
      <c r="O36" s="147" t="e">
        <f t="shared" si="5"/>
        <v>#DIV/0!</v>
      </c>
      <c r="P36" s="332"/>
      <c r="Q36" s="263"/>
      <c r="R36" s="315">
        <f t="shared" si="6"/>
        <v>0</v>
      </c>
      <c r="S36" s="300">
        <f t="shared" si="6"/>
        <v>0</v>
      </c>
      <c r="T36" s="300">
        <f t="shared" si="6"/>
        <v>0</v>
      </c>
      <c r="U36" s="338">
        <f t="shared" si="6"/>
        <v>0</v>
      </c>
      <c r="V36" s="300">
        <f t="shared" si="6"/>
        <v>0</v>
      </c>
      <c r="W36" s="300">
        <f t="shared" si="6"/>
        <v>0</v>
      </c>
      <c r="X36" s="300">
        <f t="shared" si="6"/>
        <v>0</v>
      </c>
      <c r="Y36" s="314">
        <f t="shared" si="6"/>
        <v>0</v>
      </c>
      <c r="Z36" s="314">
        <f t="shared" si="6"/>
        <v>0</v>
      </c>
      <c r="AA36" s="339">
        <f t="shared" si="6"/>
        <v>0</v>
      </c>
      <c r="AB36" s="339">
        <f t="shared" si="6"/>
        <v>0</v>
      </c>
      <c r="AC36" s="339" t="e">
        <f t="shared" si="6"/>
        <v>#DIV/0!</v>
      </c>
      <c r="AD36" s="339">
        <f t="shared" si="6"/>
        <v>0</v>
      </c>
      <c r="AE36" s="339" t="e">
        <f t="shared" si="6"/>
        <v>#DIV/0!</v>
      </c>
      <c r="AF36" s="339">
        <f t="shared" si="6"/>
        <v>0</v>
      </c>
      <c r="AG36" s="211">
        <f t="shared" si="2"/>
        <v>0</v>
      </c>
      <c r="AH36" s="228"/>
      <c r="AI36" s="92" t="e" cm="1">
        <f t="array" ref="AI36">_xlfn.IFS(AG36&gt;O36,"KO : Le montant retenu est supérieur au montant présenté. Merci de revoir la ligne de dépense ou plafonner son montant.",O36=0,"",AG36=O36,"OK",AG36&lt;O36,"Montant instruit inférieur au montant présenté.")</f>
        <v>#DIV/0!</v>
      </c>
      <c r="AJ36" s="69" t="e">
        <f t="shared" si="3"/>
        <v>#DIV/0!</v>
      </c>
    </row>
    <row r="37" spans="1:36">
      <c r="A37" s="37">
        <v>33</v>
      </c>
      <c r="B37" s="264"/>
      <c r="C37" s="264"/>
      <c r="D37" s="257"/>
      <c r="E37" s="258"/>
      <c r="F37" s="257"/>
      <c r="G37" s="280"/>
      <c r="H37" s="281"/>
      <c r="I37" s="261"/>
      <c r="J37" s="261"/>
      <c r="K37" s="235">
        <f t="shared" si="4"/>
        <v>0</v>
      </c>
      <c r="L37" s="166"/>
      <c r="M37" s="331" t="e">
        <f t="shared" si="0"/>
        <v>#DIV/0!</v>
      </c>
      <c r="N37" s="166"/>
      <c r="O37" s="147" t="e">
        <f t="shared" si="5"/>
        <v>#DIV/0!</v>
      </c>
      <c r="P37" s="332"/>
      <c r="Q37" s="263"/>
      <c r="R37" s="315">
        <f t="shared" si="6"/>
        <v>0</v>
      </c>
      <c r="S37" s="300">
        <f t="shared" si="6"/>
        <v>0</v>
      </c>
      <c r="T37" s="300">
        <f t="shared" si="6"/>
        <v>0</v>
      </c>
      <c r="U37" s="338">
        <f t="shared" si="6"/>
        <v>0</v>
      </c>
      <c r="V37" s="300">
        <f t="shared" si="6"/>
        <v>0</v>
      </c>
      <c r="W37" s="300">
        <f t="shared" si="6"/>
        <v>0</v>
      </c>
      <c r="X37" s="300">
        <f t="shared" si="6"/>
        <v>0</v>
      </c>
      <c r="Y37" s="314">
        <f t="shared" si="6"/>
        <v>0</v>
      </c>
      <c r="Z37" s="314">
        <f t="shared" si="6"/>
        <v>0</v>
      </c>
      <c r="AA37" s="339">
        <f t="shared" si="6"/>
        <v>0</v>
      </c>
      <c r="AB37" s="339">
        <f t="shared" si="6"/>
        <v>0</v>
      </c>
      <c r="AC37" s="339" t="e">
        <f t="shared" si="6"/>
        <v>#DIV/0!</v>
      </c>
      <c r="AD37" s="339">
        <f t="shared" si="6"/>
        <v>0</v>
      </c>
      <c r="AE37" s="339" t="e">
        <f t="shared" si="6"/>
        <v>#DIV/0!</v>
      </c>
      <c r="AF37" s="339">
        <f t="shared" si="6"/>
        <v>0</v>
      </c>
      <c r="AG37" s="211">
        <f t="shared" si="2"/>
        <v>0</v>
      </c>
      <c r="AH37" s="228"/>
      <c r="AI37" s="92" t="e" cm="1">
        <f t="array" ref="AI37">_xlfn.IFS(AG37&gt;O37,"KO : Le montant retenu est supérieur au montant présenté. Merci de revoir la ligne de dépense ou plafonner son montant.",O37=0,"",AG37=O37,"OK",AG37&lt;O37,"Montant instruit inférieur au montant présenté.")</f>
        <v>#DIV/0!</v>
      </c>
      <c r="AJ37" s="69" t="e">
        <f t="shared" si="3"/>
        <v>#DIV/0!</v>
      </c>
    </row>
    <row r="38" spans="1:36">
      <c r="A38" s="37">
        <v>34</v>
      </c>
      <c r="B38" s="264"/>
      <c r="C38" s="264"/>
      <c r="D38" s="257"/>
      <c r="E38" s="258"/>
      <c r="F38" s="257"/>
      <c r="G38" s="280"/>
      <c r="H38" s="281"/>
      <c r="I38" s="261"/>
      <c r="J38" s="261"/>
      <c r="K38" s="235">
        <f t="shared" si="4"/>
        <v>0</v>
      </c>
      <c r="L38" s="166"/>
      <c r="M38" s="331" t="e">
        <f t="shared" si="0"/>
        <v>#DIV/0!</v>
      </c>
      <c r="N38" s="166"/>
      <c r="O38" s="147" t="e">
        <f t="shared" si="5"/>
        <v>#DIV/0!</v>
      </c>
      <c r="P38" s="332"/>
      <c r="Q38" s="263"/>
      <c r="R38" s="315">
        <f t="shared" ref="R38:AF54" si="7">B38</f>
        <v>0</v>
      </c>
      <c r="S38" s="300">
        <f t="shared" si="7"/>
        <v>0</v>
      </c>
      <c r="T38" s="300">
        <f t="shared" si="7"/>
        <v>0</v>
      </c>
      <c r="U38" s="338">
        <f t="shared" si="7"/>
        <v>0</v>
      </c>
      <c r="V38" s="300">
        <f t="shared" si="7"/>
        <v>0</v>
      </c>
      <c r="W38" s="300">
        <f t="shared" si="7"/>
        <v>0</v>
      </c>
      <c r="X38" s="300">
        <f t="shared" si="7"/>
        <v>0</v>
      </c>
      <c r="Y38" s="314">
        <f t="shared" si="7"/>
        <v>0</v>
      </c>
      <c r="Z38" s="314">
        <f t="shared" si="7"/>
        <v>0</v>
      </c>
      <c r="AA38" s="339">
        <f t="shared" si="7"/>
        <v>0</v>
      </c>
      <c r="AB38" s="339">
        <f t="shared" si="7"/>
        <v>0</v>
      </c>
      <c r="AC38" s="339" t="e">
        <f t="shared" si="7"/>
        <v>#DIV/0!</v>
      </c>
      <c r="AD38" s="339">
        <f t="shared" si="7"/>
        <v>0</v>
      </c>
      <c r="AE38" s="339" t="e">
        <f t="shared" si="7"/>
        <v>#DIV/0!</v>
      </c>
      <c r="AF38" s="339">
        <f t="shared" si="7"/>
        <v>0</v>
      </c>
      <c r="AG38" s="211">
        <f t="shared" si="2"/>
        <v>0</v>
      </c>
      <c r="AH38" s="228"/>
      <c r="AI38" s="92" t="e" cm="1">
        <f t="array" ref="AI38">_xlfn.IFS(AG38&gt;O38,"KO : Le montant retenu est supérieur au montant présenté. Merci de revoir la ligne de dépense ou plafonner son montant.",O38=0,"",AG38=O38,"OK",AG38&lt;O38,"Montant instruit inférieur au montant présenté.")</f>
        <v>#DIV/0!</v>
      </c>
      <c r="AJ38" s="69" t="e">
        <f t="shared" si="3"/>
        <v>#DIV/0!</v>
      </c>
    </row>
    <row r="39" spans="1:36">
      <c r="A39" s="37">
        <v>35</v>
      </c>
      <c r="B39" s="264"/>
      <c r="C39" s="264"/>
      <c r="D39" s="257"/>
      <c r="E39" s="258"/>
      <c r="F39" s="257"/>
      <c r="G39" s="280"/>
      <c r="H39" s="281"/>
      <c r="I39" s="261"/>
      <c r="J39" s="261"/>
      <c r="K39" s="235">
        <f t="shared" si="4"/>
        <v>0</v>
      </c>
      <c r="L39" s="166"/>
      <c r="M39" s="331" t="e">
        <f t="shared" si="0"/>
        <v>#DIV/0!</v>
      </c>
      <c r="N39" s="166"/>
      <c r="O39" s="147" t="e">
        <f t="shared" si="5"/>
        <v>#DIV/0!</v>
      </c>
      <c r="P39" s="332"/>
      <c r="Q39" s="263"/>
      <c r="R39" s="315">
        <f t="shared" si="7"/>
        <v>0</v>
      </c>
      <c r="S39" s="300">
        <f t="shared" si="7"/>
        <v>0</v>
      </c>
      <c r="T39" s="300">
        <f t="shared" si="7"/>
        <v>0</v>
      </c>
      <c r="U39" s="338">
        <f t="shared" si="7"/>
        <v>0</v>
      </c>
      <c r="V39" s="300">
        <f t="shared" si="7"/>
        <v>0</v>
      </c>
      <c r="W39" s="300">
        <f t="shared" si="7"/>
        <v>0</v>
      </c>
      <c r="X39" s="300">
        <f t="shared" si="7"/>
        <v>0</v>
      </c>
      <c r="Y39" s="314">
        <f t="shared" si="7"/>
        <v>0</v>
      </c>
      <c r="Z39" s="314">
        <f t="shared" si="7"/>
        <v>0</v>
      </c>
      <c r="AA39" s="339">
        <f t="shared" si="7"/>
        <v>0</v>
      </c>
      <c r="AB39" s="339">
        <f t="shared" si="7"/>
        <v>0</v>
      </c>
      <c r="AC39" s="339" t="e">
        <f t="shared" si="7"/>
        <v>#DIV/0!</v>
      </c>
      <c r="AD39" s="339">
        <f t="shared" si="7"/>
        <v>0</v>
      </c>
      <c r="AE39" s="339" t="e">
        <f t="shared" si="7"/>
        <v>#DIV/0!</v>
      </c>
      <c r="AF39" s="339">
        <f t="shared" si="7"/>
        <v>0</v>
      </c>
      <c r="AG39" s="211">
        <f t="shared" si="2"/>
        <v>0</v>
      </c>
      <c r="AH39" s="228"/>
      <c r="AI39" s="92" t="e" cm="1">
        <f t="array" ref="AI39">_xlfn.IFS(AG39&gt;O39,"KO : Le montant retenu est supérieur au montant présenté. Merci de revoir la ligne de dépense ou plafonner son montant.",O39=0,"",AG39=O39,"OK",AG39&lt;O39,"Montant instruit inférieur au montant présenté.")</f>
        <v>#DIV/0!</v>
      </c>
      <c r="AJ39" s="69" t="e">
        <f t="shared" si="3"/>
        <v>#DIV/0!</v>
      </c>
    </row>
    <row r="40" spans="1:36">
      <c r="A40" s="37">
        <v>36</v>
      </c>
      <c r="B40" s="264"/>
      <c r="C40" s="264"/>
      <c r="D40" s="257"/>
      <c r="E40" s="258"/>
      <c r="F40" s="257"/>
      <c r="G40" s="280"/>
      <c r="H40" s="281"/>
      <c r="I40" s="261"/>
      <c r="J40" s="261"/>
      <c r="K40" s="235">
        <f t="shared" si="4"/>
        <v>0</v>
      </c>
      <c r="L40" s="166"/>
      <c r="M40" s="331" t="e">
        <f t="shared" si="0"/>
        <v>#DIV/0!</v>
      </c>
      <c r="N40" s="166"/>
      <c r="O40" s="147" t="e">
        <f t="shared" si="5"/>
        <v>#DIV/0!</v>
      </c>
      <c r="P40" s="332"/>
      <c r="Q40" s="263"/>
      <c r="R40" s="315">
        <f t="shared" si="7"/>
        <v>0</v>
      </c>
      <c r="S40" s="300">
        <f t="shared" si="7"/>
        <v>0</v>
      </c>
      <c r="T40" s="300">
        <f t="shared" si="7"/>
        <v>0</v>
      </c>
      <c r="U40" s="338">
        <f t="shared" si="7"/>
        <v>0</v>
      </c>
      <c r="V40" s="300">
        <f t="shared" si="7"/>
        <v>0</v>
      </c>
      <c r="W40" s="300">
        <f t="shared" si="7"/>
        <v>0</v>
      </c>
      <c r="X40" s="300">
        <f t="shared" si="7"/>
        <v>0</v>
      </c>
      <c r="Y40" s="314">
        <f t="shared" si="7"/>
        <v>0</v>
      </c>
      <c r="Z40" s="314">
        <f t="shared" si="7"/>
        <v>0</v>
      </c>
      <c r="AA40" s="339">
        <f t="shared" si="7"/>
        <v>0</v>
      </c>
      <c r="AB40" s="339">
        <f t="shared" si="7"/>
        <v>0</v>
      </c>
      <c r="AC40" s="339" t="e">
        <f t="shared" si="7"/>
        <v>#DIV/0!</v>
      </c>
      <c r="AD40" s="339">
        <f t="shared" si="7"/>
        <v>0</v>
      </c>
      <c r="AE40" s="339" t="e">
        <f t="shared" si="7"/>
        <v>#DIV/0!</v>
      </c>
      <c r="AF40" s="339">
        <f t="shared" si="7"/>
        <v>0</v>
      </c>
      <c r="AG40" s="211">
        <f t="shared" si="2"/>
        <v>0</v>
      </c>
      <c r="AH40" s="228"/>
      <c r="AI40" s="92" t="e" cm="1">
        <f t="array" ref="AI40">_xlfn.IFS(AG40&gt;O40,"KO : Le montant retenu est supérieur au montant présenté. Merci de revoir la ligne de dépense ou plafonner son montant.",O40=0,"",AG40=O40,"OK",AG40&lt;O40,"Montant instruit inférieur au montant présenté.")</f>
        <v>#DIV/0!</v>
      </c>
      <c r="AJ40" s="69" t="e">
        <f t="shared" si="3"/>
        <v>#DIV/0!</v>
      </c>
    </row>
    <row r="41" spans="1:36">
      <c r="A41" s="37">
        <v>37</v>
      </c>
      <c r="B41" s="264"/>
      <c r="C41" s="264"/>
      <c r="D41" s="257"/>
      <c r="E41" s="258"/>
      <c r="F41" s="257"/>
      <c r="G41" s="280"/>
      <c r="H41" s="281"/>
      <c r="I41" s="261"/>
      <c r="J41" s="261"/>
      <c r="K41" s="235">
        <f t="shared" si="4"/>
        <v>0</v>
      </c>
      <c r="L41" s="166"/>
      <c r="M41" s="331" t="e">
        <f t="shared" si="0"/>
        <v>#DIV/0!</v>
      </c>
      <c r="N41" s="166"/>
      <c r="O41" s="147" t="e">
        <f t="shared" si="5"/>
        <v>#DIV/0!</v>
      </c>
      <c r="P41" s="332"/>
      <c r="Q41" s="263"/>
      <c r="R41" s="315">
        <f t="shared" si="7"/>
        <v>0</v>
      </c>
      <c r="S41" s="300">
        <f t="shared" si="7"/>
        <v>0</v>
      </c>
      <c r="T41" s="300">
        <f t="shared" si="7"/>
        <v>0</v>
      </c>
      <c r="U41" s="338">
        <f t="shared" si="7"/>
        <v>0</v>
      </c>
      <c r="V41" s="300">
        <f t="shared" si="7"/>
        <v>0</v>
      </c>
      <c r="W41" s="300">
        <f t="shared" si="7"/>
        <v>0</v>
      </c>
      <c r="X41" s="300">
        <f t="shared" si="7"/>
        <v>0</v>
      </c>
      <c r="Y41" s="314">
        <f t="shared" si="7"/>
        <v>0</v>
      </c>
      <c r="Z41" s="314">
        <f t="shared" si="7"/>
        <v>0</v>
      </c>
      <c r="AA41" s="339">
        <f t="shared" si="7"/>
        <v>0</v>
      </c>
      <c r="AB41" s="339">
        <f t="shared" si="7"/>
        <v>0</v>
      </c>
      <c r="AC41" s="339" t="e">
        <f t="shared" si="7"/>
        <v>#DIV/0!</v>
      </c>
      <c r="AD41" s="339">
        <f t="shared" si="7"/>
        <v>0</v>
      </c>
      <c r="AE41" s="339" t="e">
        <f t="shared" si="7"/>
        <v>#DIV/0!</v>
      </c>
      <c r="AF41" s="339">
        <f t="shared" si="7"/>
        <v>0</v>
      </c>
      <c r="AG41" s="211">
        <f t="shared" si="2"/>
        <v>0</v>
      </c>
      <c r="AH41" s="228"/>
      <c r="AI41" s="92" t="e" cm="1">
        <f t="array" ref="AI41">_xlfn.IFS(AG41&gt;O41,"KO : Le montant retenu est supérieur au montant présenté. Merci de revoir la ligne de dépense ou plafonner son montant.",O41=0,"",AG41=O41,"OK",AG41&lt;O41,"Montant instruit inférieur au montant présenté.")</f>
        <v>#DIV/0!</v>
      </c>
      <c r="AJ41" s="69" t="e">
        <f t="shared" si="3"/>
        <v>#DIV/0!</v>
      </c>
    </row>
    <row r="42" spans="1:36">
      <c r="A42" s="37">
        <v>38</v>
      </c>
      <c r="B42" s="264"/>
      <c r="C42" s="264"/>
      <c r="D42" s="257"/>
      <c r="E42" s="258"/>
      <c r="F42" s="257"/>
      <c r="G42" s="280"/>
      <c r="H42" s="281"/>
      <c r="I42" s="261"/>
      <c r="J42" s="261"/>
      <c r="K42" s="235">
        <f t="shared" si="4"/>
        <v>0</v>
      </c>
      <c r="L42" s="166"/>
      <c r="M42" s="331" t="e">
        <f t="shared" si="0"/>
        <v>#DIV/0!</v>
      </c>
      <c r="N42" s="166"/>
      <c r="O42" s="147" t="e">
        <f t="shared" si="5"/>
        <v>#DIV/0!</v>
      </c>
      <c r="P42" s="332"/>
      <c r="Q42" s="263"/>
      <c r="R42" s="315">
        <f t="shared" si="7"/>
        <v>0</v>
      </c>
      <c r="S42" s="300">
        <f t="shared" si="7"/>
        <v>0</v>
      </c>
      <c r="T42" s="300">
        <f t="shared" si="7"/>
        <v>0</v>
      </c>
      <c r="U42" s="338">
        <f t="shared" si="7"/>
        <v>0</v>
      </c>
      <c r="V42" s="300">
        <f t="shared" si="7"/>
        <v>0</v>
      </c>
      <c r="W42" s="300">
        <f t="shared" si="7"/>
        <v>0</v>
      </c>
      <c r="X42" s="300">
        <f t="shared" si="7"/>
        <v>0</v>
      </c>
      <c r="Y42" s="314">
        <f t="shared" si="7"/>
        <v>0</v>
      </c>
      <c r="Z42" s="314">
        <f t="shared" si="7"/>
        <v>0</v>
      </c>
      <c r="AA42" s="339">
        <f t="shared" si="7"/>
        <v>0</v>
      </c>
      <c r="AB42" s="339">
        <f t="shared" si="7"/>
        <v>0</v>
      </c>
      <c r="AC42" s="339" t="e">
        <f t="shared" si="7"/>
        <v>#DIV/0!</v>
      </c>
      <c r="AD42" s="339">
        <f t="shared" si="7"/>
        <v>0</v>
      </c>
      <c r="AE42" s="339" t="e">
        <f t="shared" si="7"/>
        <v>#DIV/0!</v>
      </c>
      <c r="AF42" s="339">
        <f t="shared" si="7"/>
        <v>0</v>
      </c>
      <c r="AG42" s="211">
        <f t="shared" si="2"/>
        <v>0</v>
      </c>
      <c r="AH42" s="228"/>
      <c r="AI42" s="92" t="e" cm="1">
        <f t="array" ref="AI42">_xlfn.IFS(AG42&gt;O42,"KO : Le montant retenu est supérieur au montant présenté. Merci de revoir la ligne de dépense ou plafonner son montant.",O42=0,"",AG42=O42,"OK",AG42&lt;O42,"Montant instruit inférieur au montant présenté.")</f>
        <v>#DIV/0!</v>
      </c>
      <c r="AJ42" s="69" t="e">
        <f t="shared" si="3"/>
        <v>#DIV/0!</v>
      </c>
    </row>
    <row r="43" spans="1:36">
      <c r="A43" s="37">
        <v>39</v>
      </c>
      <c r="B43" s="264"/>
      <c r="C43" s="264"/>
      <c r="D43" s="257"/>
      <c r="E43" s="258"/>
      <c r="F43" s="257"/>
      <c r="G43" s="280"/>
      <c r="H43" s="281"/>
      <c r="I43" s="261"/>
      <c r="J43" s="261"/>
      <c r="K43" s="235">
        <f t="shared" si="4"/>
        <v>0</v>
      </c>
      <c r="L43" s="166"/>
      <c r="M43" s="331" t="e">
        <f t="shared" si="0"/>
        <v>#DIV/0!</v>
      </c>
      <c r="N43" s="166"/>
      <c r="O43" s="147" t="e">
        <f t="shared" si="5"/>
        <v>#DIV/0!</v>
      </c>
      <c r="P43" s="332"/>
      <c r="Q43" s="263"/>
      <c r="R43" s="315">
        <f t="shared" si="7"/>
        <v>0</v>
      </c>
      <c r="S43" s="300">
        <f t="shared" si="7"/>
        <v>0</v>
      </c>
      <c r="T43" s="300">
        <f t="shared" si="7"/>
        <v>0</v>
      </c>
      <c r="U43" s="338">
        <f t="shared" si="7"/>
        <v>0</v>
      </c>
      <c r="V43" s="300">
        <f t="shared" si="7"/>
        <v>0</v>
      </c>
      <c r="W43" s="300">
        <f t="shared" si="7"/>
        <v>0</v>
      </c>
      <c r="X43" s="300">
        <f t="shared" si="7"/>
        <v>0</v>
      </c>
      <c r="Y43" s="314">
        <f t="shared" si="7"/>
        <v>0</v>
      </c>
      <c r="Z43" s="314">
        <f t="shared" si="7"/>
        <v>0</v>
      </c>
      <c r="AA43" s="339">
        <f t="shared" si="7"/>
        <v>0</v>
      </c>
      <c r="AB43" s="339">
        <f t="shared" si="7"/>
        <v>0</v>
      </c>
      <c r="AC43" s="339" t="e">
        <f t="shared" si="7"/>
        <v>#DIV/0!</v>
      </c>
      <c r="AD43" s="339">
        <f t="shared" si="7"/>
        <v>0</v>
      </c>
      <c r="AE43" s="339" t="e">
        <f t="shared" si="7"/>
        <v>#DIV/0!</v>
      </c>
      <c r="AF43" s="339">
        <f t="shared" si="7"/>
        <v>0</v>
      </c>
      <c r="AG43" s="211">
        <f t="shared" si="2"/>
        <v>0</v>
      </c>
      <c r="AH43" s="228"/>
      <c r="AI43" s="92" t="e" cm="1">
        <f t="array" ref="AI43">_xlfn.IFS(AG43&gt;O43,"KO : Le montant retenu est supérieur au montant présenté. Merci de revoir la ligne de dépense ou plafonner son montant.",O43=0,"",AG43=O43,"OK",AG43&lt;O43,"Montant instruit inférieur au montant présenté.")</f>
        <v>#DIV/0!</v>
      </c>
      <c r="AJ43" s="69" t="e">
        <f t="shared" si="3"/>
        <v>#DIV/0!</v>
      </c>
    </row>
    <row r="44" spans="1:36">
      <c r="A44" s="37">
        <v>40</v>
      </c>
      <c r="B44" s="264"/>
      <c r="C44" s="264"/>
      <c r="D44" s="257"/>
      <c r="E44" s="258"/>
      <c r="F44" s="257"/>
      <c r="G44" s="280"/>
      <c r="H44" s="281"/>
      <c r="I44" s="261"/>
      <c r="J44" s="261"/>
      <c r="K44" s="235">
        <f t="shared" si="4"/>
        <v>0</v>
      </c>
      <c r="L44" s="166"/>
      <c r="M44" s="331" t="e">
        <f t="shared" si="0"/>
        <v>#DIV/0!</v>
      </c>
      <c r="N44" s="166"/>
      <c r="O44" s="147" t="e">
        <f t="shared" si="5"/>
        <v>#DIV/0!</v>
      </c>
      <c r="P44" s="332"/>
      <c r="Q44" s="263"/>
      <c r="R44" s="315">
        <f t="shared" si="7"/>
        <v>0</v>
      </c>
      <c r="S44" s="300">
        <f t="shared" si="7"/>
        <v>0</v>
      </c>
      <c r="T44" s="300">
        <f t="shared" si="7"/>
        <v>0</v>
      </c>
      <c r="U44" s="338">
        <f t="shared" si="7"/>
        <v>0</v>
      </c>
      <c r="V44" s="300">
        <f t="shared" si="7"/>
        <v>0</v>
      </c>
      <c r="W44" s="300">
        <f t="shared" si="7"/>
        <v>0</v>
      </c>
      <c r="X44" s="300">
        <f t="shared" si="7"/>
        <v>0</v>
      </c>
      <c r="Y44" s="314">
        <f t="shared" si="7"/>
        <v>0</v>
      </c>
      <c r="Z44" s="314">
        <f t="shared" si="7"/>
        <v>0</v>
      </c>
      <c r="AA44" s="339">
        <f t="shared" si="7"/>
        <v>0</v>
      </c>
      <c r="AB44" s="339">
        <f t="shared" si="7"/>
        <v>0</v>
      </c>
      <c r="AC44" s="339" t="e">
        <f t="shared" si="7"/>
        <v>#DIV/0!</v>
      </c>
      <c r="AD44" s="339">
        <f t="shared" si="7"/>
        <v>0</v>
      </c>
      <c r="AE44" s="339" t="e">
        <f t="shared" si="7"/>
        <v>#DIV/0!</v>
      </c>
      <c r="AF44" s="339">
        <f t="shared" si="7"/>
        <v>0</v>
      </c>
      <c r="AG44" s="211">
        <f t="shared" si="2"/>
        <v>0</v>
      </c>
      <c r="AH44" s="228"/>
      <c r="AI44" s="92" t="e" cm="1">
        <f t="array" ref="AI44">_xlfn.IFS(AG44&gt;O44,"KO : Le montant retenu est supérieur au montant présenté. Merci de revoir la ligne de dépense ou plafonner son montant.",O44=0,"",AG44=O44,"OK",AG44&lt;O44,"Montant instruit inférieur au montant présenté.")</f>
        <v>#DIV/0!</v>
      </c>
      <c r="AJ44" s="69" t="e">
        <f t="shared" si="3"/>
        <v>#DIV/0!</v>
      </c>
    </row>
    <row r="45" spans="1:36">
      <c r="A45" s="37">
        <v>41</v>
      </c>
      <c r="B45" s="264"/>
      <c r="C45" s="264"/>
      <c r="D45" s="257"/>
      <c r="E45" s="258"/>
      <c r="F45" s="257"/>
      <c r="G45" s="280"/>
      <c r="H45" s="281"/>
      <c r="I45" s="261"/>
      <c r="J45" s="261"/>
      <c r="K45" s="235">
        <f t="shared" si="4"/>
        <v>0</v>
      </c>
      <c r="L45" s="166"/>
      <c r="M45" s="331" t="e">
        <f t="shared" si="0"/>
        <v>#DIV/0!</v>
      </c>
      <c r="N45" s="166"/>
      <c r="O45" s="147" t="e">
        <f t="shared" si="5"/>
        <v>#DIV/0!</v>
      </c>
      <c r="P45" s="332"/>
      <c r="Q45" s="263"/>
      <c r="R45" s="315">
        <f t="shared" si="7"/>
        <v>0</v>
      </c>
      <c r="S45" s="300">
        <f t="shared" si="7"/>
        <v>0</v>
      </c>
      <c r="T45" s="300">
        <f t="shared" si="7"/>
        <v>0</v>
      </c>
      <c r="U45" s="338">
        <f t="shared" si="7"/>
        <v>0</v>
      </c>
      <c r="V45" s="300">
        <f t="shared" si="7"/>
        <v>0</v>
      </c>
      <c r="W45" s="300">
        <f t="shared" si="7"/>
        <v>0</v>
      </c>
      <c r="X45" s="300">
        <f t="shared" si="7"/>
        <v>0</v>
      </c>
      <c r="Y45" s="314">
        <f t="shared" si="7"/>
        <v>0</v>
      </c>
      <c r="Z45" s="314">
        <f t="shared" si="7"/>
        <v>0</v>
      </c>
      <c r="AA45" s="339">
        <f t="shared" si="7"/>
        <v>0</v>
      </c>
      <c r="AB45" s="339">
        <f t="shared" si="7"/>
        <v>0</v>
      </c>
      <c r="AC45" s="339" t="e">
        <f t="shared" si="7"/>
        <v>#DIV/0!</v>
      </c>
      <c r="AD45" s="339">
        <f t="shared" si="7"/>
        <v>0</v>
      </c>
      <c r="AE45" s="339" t="e">
        <f t="shared" si="7"/>
        <v>#DIV/0!</v>
      </c>
      <c r="AF45" s="339">
        <f t="shared" si="7"/>
        <v>0</v>
      </c>
      <c r="AG45" s="211">
        <f t="shared" si="2"/>
        <v>0</v>
      </c>
      <c r="AH45" s="228"/>
      <c r="AI45" s="92" t="e" cm="1">
        <f t="array" ref="AI45">_xlfn.IFS(AG45&gt;O45,"KO : Le montant retenu est supérieur au montant présenté. Merci de revoir la ligne de dépense ou plafonner son montant.",O45=0,"",AG45=O45,"OK",AG45&lt;O45,"Montant instruit inférieur au montant présenté.")</f>
        <v>#DIV/0!</v>
      </c>
      <c r="AJ45" s="69" t="e">
        <f t="shared" si="3"/>
        <v>#DIV/0!</v>
      </c>
    </row>
    <row r="46" spans="1:36">
      <c r="A46" s="37">
        <v>42</v>
      </c>
      <c r="B46" s="264"/>
      <c r="C46" s="264"/>
      <c r="D46" s="257"/>
      <c r="E46" s="258"/>
      <c r="F46" s="257"/>
      <c r="G46" s="280"/>
      <c r="H46" s="281"/>
      <c r="I46" s="261"/>
      <c r="J46" s="261"/>
      <c r="K46" s="235">
        <f t="shared" si="4"/>
        <v>0</v>
      </c>
      <c r="L46" s="166"/>
      <c r="M46" s="331" t="e">
        <f t="shared" si="0"/>
        <v>#DIV/0!</v>
      </c>
      <c r="N46" s="166"/>
      <c r="O46" s="147" t="e">
        <f t="shared" si="5"/>
        <v>#DIV/0!</v>
      </c>
      <c r="P46" s="332"/>
      <c r="Q46" s="263"/>
      <c r="R46" s="315">
        <f t="shared" si="7"/>
        <v>0</v>
      </c>
      <c r="S46" s="300">
        <f t="shared" si="7"/>
        <v>0</v>
      </c>
      <c r="T46" s="300">
        <f t="shared" si="7"/>
        <v>0</v>
      </c>
      <c r="U46" s="338">
        <f t="shared" si="7"/>
        <v>0</v>
      </c>
      <c r="V46" s="300">
        <f t="shared" si="7"/>
        <v>0</v>
      </c>
      <c r="W46" s="300">
        <f t="shared" si="7"/>
        <v>0</v>
      </c>
      <c r="X46" s="300">
        <f t="shared" si="7"/>
        <v>0</v>
      </c>
      <c r="Y46" s="314">
        <f t="shared" si="7"/>
        <v>0</v>
      </c>
      <c r="Z46" s="314">
        <f t="shared" si="7"/>
        <v>0</v>
      </c>
      <c r="AA46" s="339">
        <f t="shared" si="7"/>
        <v>0</v>
      </c>
      <c r="AB46" s="339">
        <f t="shared" si="7"/>
        <v>0</v>
      </c>
      <c r="AC46" s="339" t="e">
        <f t="shared" si="7"/>
        <v>#DIV/0!</v>
      </c>
      <c r="AD46" s="339">
        <f t="shared" si="7"/>
        <v>0</v>
      </c>
      <c r="AE46" s="339" t="e">
        <f t="shared" si="7"/>
        <v>#DIV/0!</v>
      </c>
      <c r="AF46" s="339">
        <f t="shared" si="7"/>
        <v>0</v>
      </c>
      <c r="AG46" s="211">
        <f t="shared" si="2"/>
        <v>0</v>
      </c>
      <c r="AH46" s="228"/>
      <c r="AI46" s="92" t="e" cm="1">
        <f t="array" ref="AI46">_xlfn.IFS(AG46&gt;O46,"KO : Le montant retenu est supérieur au montant présenté. Merci de revoir la ligne de dépense ou plafonner son montant.",O46=0,"",AG46=O46,"OK",AG46&lt;O46,"Montant instruit inférieur au montant présenté.")</f>
        <v>#DIV/0!</v>
      </c>
      <c r="AJ46" s="69" t="e">
        <f t="shared" si="3"/>
        <v>#DIV/0!</v>
      </c>
    </row>
    <row r="47" spans="1:36">
      <c r="A47" s="37">
        <v>43</v>
      </c>
      <c r="B47" s="264"/>
      <c r="C47" s="264"/>
      <c r="D47" s="257"/>
      <c r="E47" s="258"/>
      <c r="F47" s="257"/>
      <c r="G47" s="280"/>
      <c r="H47" s="281"/>
      <c r="I47" s="261"/>
      <c r="J47" s="261"/>
      <c r="K47" s="235">
        <f t="shared" si="4"/>
        <v>0</v>
      </c>
      <c r="L47" s="166"/>
      <c r="M47" s="331" t="e">
        <f t="shared" si="0"/>
        <v>#DIV/0!</v>
      </c>
      <c r="N47" s="166"/>
      <c r="O47" s="147" t="e">
        <f t="shared" si="5"/>
        <v>#DIV/0!</v>
      </c>
      <c r="P47" s="332"/>
      <c r="Q47" s="263"/>
      <c r="R47" s="315">
        <f t="shared" si="7"/>
        <v>0</v>
      </c>
      <c r="S47" s="300">
        <f t="shared" si="7"/>
        <v>0</v>
      </c>
      <c r="T47" s="300">
        <f t="shared" si="7"/>
        <v>0</v>
      </c>
      <c r="U47" s="338">
        <f t="shared" si="7"/>
        <v>0</v>
      </c>
      <c r="V47" s="300">
        <f t="shared" si="7"/>
        <v>0</v>
      </c>
      <c r="W47" s="300">
        <f t="shared" si="7"/>
        <v>0</v>
      </c>
      <c r="X47" s="300">
        <f t="shared" si="7"/>
        <v>0</v>
      </c>
      <c r="Y47" s="314">
        <f t="shared" si="7"/>
        <v>0</v>
      </c>
      <c r="Z47" s="314">
        <f t="shared" si="7"/>
        <v>0</v>
      </c>
      <c r="AA47" s="339">
        <f t="shared" si="7"/>
        <v>0</v>
      </c>
      <c r="AB47" s="339">
        <f t="shared" si="7"/>
        <v>0</v>
      </c>
      <c r="AC47" s="339" t="e">
        <f t="shared" si="7"/>
        <v>#DIV/0!</v>
      </c>
      <c r="AD47" s="339">
        <f t="shared" si="7"/>
        <v>0</v>
      </c>
      <c r="AE47" s="339" t="e">
        <f t="shared" si="7"/>
        <v>#DIV/0!</v>
      </c>
      <c r="AF47" s="339">
        <f t="shared" si="7"/>
        <v>0</v>
      </c>
      <c r="AG47" s="211">
        <f t="shared" si="2"/>
        <v>0</v>
      </c>
      <c r="AH47" s="228"/>
      <c r="AI47" s="92" t="e" cm="1">
        <f t="array" ref="AI47">_xlfn.IFS(AG47&gt;O47,"KO : Le montant retenu est supérieur au montant présenté. Merci de revoir la ligne de dépense ou plafonner son montant.",O47=0,"",AG47=O47,"OK",AG47&lt;O47,"Montant instruit inférieur au montant présenté.")</f>
        <v>#DIV/0!</v>
      </c>
      <c r="AJ47" s="69" t="e">
        <f t="shared" si="3"/>
        <v>#DIV/0!</v>
      </c>
    </row>
    <row r="48" spans="1:36">
      <c r="A48" s="37">
        <v>44</v>
      </c>
      <c r="B48" s="264"/>
      <c r="C48" s="264"/>
      <c r="D48" s="257"/>
      <c r="E48" s="258"/>
      <c r="F48" s="257"/>
      <c r="G48" s="280"/>
      <c r="H48" s="281"/>
      <c r="I48" s="261"/>
      <c r="J48" s="261"/>
      <c r="K48" s="235">
        <f t="shared" si="4"/>
        <v>0</v>
      </c>
      <c r="L48" s="166"/>
      <c r="M48" s="331" t="e">
        <f t="shared" si="0"/>
        <v>#DIV/0!</v>
      </c>
      <c r="N48" s="166"/>
      <c r="O48" s="147" t="e">
        <f t="shared" si="5"/>
        <v>#DIV/0!</v>
      </c>
      <c r="P48" s="332"/>
      <c r="Q48" s="263"/>
      <c r="R48" s="315">
        <f t="shared" si="7"/>
        <v>0</v>
      </c>
      <c r="S48" s="300">
        <f t="shared" si="7"/>
        <v>0</v>
      </c>
      <c r="T48" s="300">
        <f t="shared" si="7"/>
        <v>0</v>
      </c>
      <c r="U48" s="338">
        <f t="shared" si="7"/>
        <v>0</v>
      </c>
      <c r="V48" s="300">
        <f t="shared" si="7"/>
        <v>0</v>
      </c>
      <c r="W48" s="300">
        <f t="shared" si="7"/>
        <v>0</v>
      </c>
      <c r="X48" s="300">
        <f t="shared" si="7"/>
        <v>0</v>
      </c>
      <c r="Y48" s="314">
        <f t="shared" si="7"/>
        <v>0</v>
      </c>
      <c r="Z48" s="314">
        <f t="shared" si="7"/>
        <v>0</v>
      </c>
      <c r="AA48" s="339">
        <f t="shared" si="7"/>
        <v>0</v>
      </c>
      <c r="AB48" s="339">
        <f t="shared" si="7"/>
        <v>0</v>
      </c>
      <c r="AC48" s="339" t="e">
        <f t="shared" si="7"/>
        <v>#DIV/0!</v>
      </c>
      <c r="AD48" s="339">
        <f t="shared" si="7"/>
        <v>0</v>
      </c>
      <c r="AE48" s="339" t="e">
        <f t="shared" si="7"/>
        <v>#DIV/0!</v>
      </c>
      <c r="AF48" s="339">
        <f t="shared" si="7"/>
        <v>0</v>
      </c>
      <c r="AG48" s="211">
        <f t="shared" si="2"/>
        <v>0</v>
      </c>
      <c r="AH48" s="228"/>
      <c r="AI48" s="92" t="e" cm="1">
        <f t="array" ref="AI48">_xlfn.IFS(AG48&gt;O48,"KO : Le montant retenu est supérieur au montant présenté. Merci de revoir la ligne de dépense ou plafonner son montant.",O48=0,"",AG48=O48,"OK",AG48&lt;O48,"Montant instruit inférieur au montant présenté.")</f>
        <v>#DIV/0!</v>
      </c>
      <c r="AJ48" s="69" t="e">
        <f t="shared" si="3"/>
        <v>#DIV/0!</v>
      </c>
    </row>
    <row r="49" spans="1:36">
      <c r="A49" s="37">
        <v>45</v>
      </c>
      <c r="B49" s="264"/>
      <c r="C49" s="264"/>
      <c r="D49" s="257"/>
      <c r="E49" s="258"/>
      <c r="F49" s="257"/>
      <c r="G49" s="280"/>
      <c r="H49" s="281"/>
      <c r="I49" s="261"/>
      <c r="J49" s="261"/>
      <c r="K49" s="235">
        <f t="shared" si="4"/>
        <v>0</v>
      </c>
      <c r="L49" s="166"/>
      <c r="M49" s="331" t="e">
        <f t="shared" si="0"/>
        <v>#DIV/0!</v>
      </c>
      <c r="N49" s="166"/>
      <c r="O49" s="147" t="e">
        <f t="shared" si="5"/>
        <v>#DIV/0!</v>
      </c>
      <c r="P49" s="332"/>
      <c r="Q49" s="263"/>
      <c r="R49" s="315">
        <f t="shared" si="7"/>
        <v>0</v>
      </c>
      <c r="S49" s="300">
        <f t="shared" si="7"/>
        <v>0</v>
      </c>
      <c r="T49" s="300">
        <f t="shared" si="7"/>
        <v>0</v>
      </c>
      <c r="U49" s="338">
        <f t="shared" si="7"/>
        <v>0</v>
      </c>
      <c r="V49" s="300">
        <f t="shared" si="7"/>
        <v>0</v>
      </c>
      <c r="W49" s="300">
        <f t="shared" si="7"/>
        <v>0</v>
      </c>
      <c r="X49" s="300">
        <f t="shared" si="7"/>
        <v>0</v>
      </c>
      <c r="Y49" s="314">
        <f t="shared" si="7"/>
        <v>0</v>
      </c>
      <c r="Z49" s="314">
        <f t="shared" si="7"/>
        <v>0</v>
      </c>
      <c r="AA49" s="339">
        <f t="shared" si="7"/>
        <v>0</v>
      </c>
      <c r="AB49" s="339">
        <f t="shared" si="7"/>
        <v>0</v>
      </c>
      <c r="AC49" s="339" t="e">
        <f t="shared" si="7"/>
        <v>#DIV/0!</v>
      </c>
      <c r="AD49" s="339">
        <f t="shared" si="7"/>
        <v>0</v>
      </c>
      <c r="AE49" s="339" t="e">
        <f t="shared" si="7"/>
        <v>#DIV/0!</v>
      </c>
      <c r="AF49" s="339">
        <f t="shared" si="7"/>
        <v>0</v>
      </c>
      <c r="AG49" s="211">
        <f t="shared" si="2"/>
        <v>0</v>
      </c>
      <c r="AH49" s="228"/>
      <c r="AI49" s="92" t="e" cm="1">
        <f t="array" ref="AI49">_xlfn.IFS(AG49&gt;O49,"KO : Le montant retenu est supérieur au montant présenté. Merci de revoir la ligne de dépense ou plafonner son montant.",O49=0,"",AG49=O49,"OK",AG49&lt;O49,"Montant instruit inférieur au montant présenté.")</f>
        <v>#DIV/0!</v>
      </c>
      <c r="AJ49" s="69" t="e">
        <f t="shared" si="3"/>
        <v>#DIV/0!</v>
      </c>
    </row>
    <row r="50" spans="1:36">
      <c r="A50" s="37">
        <v>46</v>
      </c>
      <c r="B50" s="264"/>
      <c r="C50" s="264"/>
      <c r="D50" s="257"/>
      <c r="E50" s="258"/>
      <c r="F50" s="257"/>
      <c r="G50" s="280"/>
      <c r="H50" s="281"/>
      <c r="I50" s="261"/>
      <c r="J50" s="261"/>
      <c r="K50" s="235">
        <f t="shared" si="4"/>
        <v>0</v>
      </c>
      <c r="L50" s="166"/>
      <c r="M50" s="331" t="e">
        <f t="shared" si="0"/>
        <v>#DIV/0!</v>
      </c>
      <c r="N50" s="166"/>
      <c r="O50" s="147" t="e">
        <f t="shared" si="5"/>
        <v>#DIV/0!</v>
      </c>
      <c r="P50" s="332"/>
      <c r="Q50" s="263"/>
      <c r="R50" s="315">
        <f t="shared" si="7"/>
        <v>0</v>
      </c>
      <c r="S50" s="300">
        <f t="shared" si="7"/>
        <v>0</v>
      </c>
      <c r="T50" s="300">
        <f t="shared" si="7"/>
        <v>0</v>
      </c>
      <c r="U50" s="338">
        <f t="shared" si="7"/>
        <v>0</v>
      </c>
      <c r="V50" s="300">
        <f t="shared" si="7"/>
        <v>0</v>
      </c>
      <c r="W50" s="300">
        <f t="shared" si="7"/>
        <v>0</v>
      </c>
      <c r="X50" s="300">
        <f t="shared" si="7"/>
        <v>0</v>
      </c>
      <c r="Y50" s="314">
        <f t="shared" si="7"/>
        <v>0</v>
      </c>
      <c r="Z50" s="314">
        <f t="shared" si="7"/>
        <v>0</v>
      </c>
      <c r="AA50" s="339">
        <f t="shared" si="7"/>
        <v>0</v>
      </c>
      <c r="AB50" s="339">
        <f t="shared" si="7"/>
        <v>0</v>
      </c>
      <c r="AC50" s="339" t="e">
        <f t="shared" si="7"/>
        <v>#DIV/0!</v>
      </c>
      <c r="AD50" s="339">
        <f t="shared" si="7"/>
        <v>0</v>
      </c>
      <c r="AE50" s="339" t="e">
        <f t="shared" si="7"/>
        <v>#DIV/0!</v>
      </c>
      <c r="AF50" s="339">
        <f t="shared" si="7"/>
        <v>0</v>
      </c>
      <c r="AG50" s="211">
        <f t="shared" si="2"/>
        <v>0</v>
      </c>
      <c r="AH50" s="228"/>
      <c r="AI50" s="92" t="e" cm="1">
        <f t="array" ref="AI50">_xlfn.IFS(AG50&gt;O50,"KO : Le montant retenu est supérieur au montant présenté. Merci de revoir la ligne de dépense ou plafonner son montant.",O50=0,"",AG50=O50,"OK",AG50&lt;O50,"Montant instruit inférieur au montant présenté.")</f>
        <v>#DIV/0!</v>
      </c>
      <c r="AJ50" s="69" t="e">
        <f t="shared" si="3"/>
        <v>#DIV/0!</v>
      </c>
    </row>
    <row r="51" spans="1:36">
      <c r="A51" s="37">
        <v>47</v>
      </c>
      <c r="B51" s="264"/>
      <c r="C51" s="264"/>
      <c r="D51" s="257"/>
      <c r="E51" s="258"/>
      <c r="F51" s="257"/>
      <c r="G51" s="280"/>
      <c r="H51" s="281"/>
      <c r="I51" s="261"/>
      <c r="J51" s="261"/>
      <c r="K51" s="235">
        <f t="shared" si="4"/>
        <v>0</v>
      </c>
      <c r="L51" s="166"/>
      <c r="M51" s="331" t="e">
        <f t="shared" si="0"/>
        <v>#DIV/0!</v>
      </c>
      <c r="N51" s="166"/>
      <c r="O51" s="147" t="e">
        <f t="shared" si="5"/>
        <v>#DIV/0!</v>
      </c>
      <c r="P51" s="332"/>
      <c r="Q51" s="263"/>
      <c r="R51" s="315">
        <f t="shared" si="7"/>
        <v>0</v>
      </c>
      <c r="S51" s="300">
        <f t="shared" si="7"/>
        <v>0</v>
      </c>
      <c r="T51" s="300">
        <f t="shared" si="7"/>
        <v>0</v>
      </c>
      <c r="U51" s="338">
        <f t="shared" si="7"/>
        <v>0</v>
      </c>
      <c r="V51" s="300">
        <f t="shared" si="7"/>
        <v>0</v>
      </c>
      <c r="W51" s="300">
        <f t="shared" si="7"/>
        <v>0</v>
      </c>
      <c r="X51" s="300">
        <f t="shared" si="7"/>
        <v>0</v>
      </c>
      <c r="Y51" s="314">
        <f t="shared" si="7"/>
        <v>0</v>
      </c>
      <c r="Z51" s="314">
        <f t="shared" si="7"/>
        <v>0</v>
      </c>
      <c r="AA51" s="339">
        <f t="shared" si="7"/>
        <v>0</v>
      </c>
      <c r="AB51" s="339">
        <f t="shared" si="7"/>
        <v>0</v>
      </c>
      <c r="AC51" s="339" t="e">
        <f t="shared" si="7"/>
        <v>#DIV/0!</v>
      </c>
      <c r="AD51" s="339">
        <f t="shared" si="7"/>
        <v>0</v>
      </c>
      <c r="AE51" s="339" t="e">
        <f t="shared" si="7"/>
        <v>#DIV/0!</v>
      </c>
      <c r="AF51" s="339">
        <f t="shared" si="7"/>
        <v>0</v>
      </c>
      <c r="AG51" s="211">
        <f t="shared" si="2"/>
        <v>0</v>
      </c>
      <c r="AH51" s="228"/>
      <c r="AI51" s="92" t="e" cm="1">
        <f t="array" ref="AI51">_xlfn.IFS(AG51&gt;O51,"KO : Le montant retenu est supérieur au montant présenté. Merci de revoir la ligne de dépense ou plafonner son montant.",O51=0,"",AG51=O51,"OK",AG51&lt;O51,"Montant instruit inférieur au montant présenté.")</f>
        <v>#DIV/0!</v>
      </c>
      <c r="AJ51" s="69" t="e">
        <f t="shared" si="3"/>
        <v>#DIV/0!</v>
      </c>
    </row>
    <row r="52" spans="1:36">
      <c r="A52" s="37">
        <v>48</v>
      </c>
      <c r="B52" s="264"/>
      <c r="C52" s="264"/>
      <c r="D52" s="257"/>
      <c r="E52" s="258"/>
      <c r="F52" s="257"/>
      <c r="G52" s="280"/>
      <c r="H52" s="281"/>
      <c r="I52" s="261"/>
      <c r="J52" s="261"/>
      <c r="K52" s="235">
        <f t="shared" si="4"/>
        <v>0</v>
      </c>
      <c r="L52" s="166"/>
      <c r="M52" s="331" t="e">
        <f t="shared" si="0"/>
        <v>#DIV/0!</v>
      </c>
      <c r="N52" s="166"/>
      <c r="O52" s="147" t="e">
        <f t="shared" si="5"/>
        <v>#DIV/0!</v>
      </c>
      <c r="P52" s="332"/>
      <c r="Q52" s="263"/>
      <c r="R52" s="315">
        <f t="shared" si="7"/>
        <v>0</v>
      </c>
      <c r="S52" s="300">
        <f t="shared" si="7"/>
        <v>0</v>
      </c>
      <c r="T52" s="300">
        <f t="shared" si="7"/>
        <v>0</v>
      </c>
      <c r="U52" s="338">
        <f t="shared" si="7"/>
        <v>0</v>
      </c>
      <c r="V52" s="300">
        <f t="shared" si="7"/>
        <v>0</v>
      </c>
      <c r="W52" s="300">
        <f t="shared" si="7"/>
        <v>0</v>
      </c>
      <c r="X52" s="300">
        <f t="shared" si="7"/>
        <v>0</v>
      </c>
      <c r="Y52" s="314">
        <f t="shared" si="7"/>
        <v>0</v>
      </c>
      <c r="Z52" s="314">
        <f t="shared" si="7"/>
        <v>0</v>
      </c>
      <c r="AA52" s="339">
        <f t="shared" si="7"/>
        <v>0</v>
      </c>
      <c r="AB52" s="339">
        <f t="shared" si="7"/>
        <v>0</v>
      </c>
      <c r="AC52" s="339" t="e">
        <f t="shared" si="7"/>
        <v>#DIV/0!</v>
      </c>
      <c r="AD52" s="339">
        <f t="shared" si="7"/>
        <v>0</v>
      </c>
      <c r="AE52" s="339" t="e">
        <f t="shared" si="7"/>
        <v>#DIV/0!</v>
      </c>
      <c r="AF52" s="339">
        <f t="shared" si="7"/>
        <v>0</v>
      </c>
      <c r="AG52" s="211">
        <f t="shared" si="2"/>
        <v>0</v>
      </c>
      <c r="AH52" s="228"/>
      <c r="AI52" s="92" t="e" cm="1">
        <f t="array" ref="AI52">_xlfn.IFS(AG52&gt;O52,"KO : Le montant retenu est supérieur au montant présenté. Merci de revoir la ligne de dépense ou plafonner son montant.",O52=0,"",AG52=O52,"OK",AG52&lt;O52,"Montant instruit inférieur au montant présenté.")</f>
        <v>#DIV/0!</v>
      </c>
      <c r="AJ52" s="69" t="e">
        <f t="shared" si="3"/>
        <v>#DIV/0!</v>
      </c>
    </row>
    <row r="53" spans="1:36">
      <c r="A53" s="37">
        <v>49</v>
      </c>
      <c r="B53" s="264"/>
      <c r="C53" s="264"/>
      <c r="D53" s="257"/>
      <c r="E53" s="258"/>
      <c r="F53" s="257"/>
      <c r="G53" s="280"/>
      <c r="H53" s="281"/>
      <c r="I53" s="261"/>
      <c r="J53" s="261"/>
      <c r="K53" s="235">
        <f t="shared" si="4"/>
        <v>0</v>
      </c>
      <c r="L53" s="166"/>
      <c r="M53" s="331" t="e">
        <f t="shared" si="0"/>
        <v>#DIV/0!</v>
      </c>
      <c r="N53" s="166"/>
      <c r="O53" s="147" t="e">
        <f t="shared" si="5"/>
        <v>#DIV/0!</v>
      </c>
      <c r="P53" s="332"/>
      <c r="Q53" s="263"/>
      <c r="R53" s="315">
        <f t="shared" si="7"/>
        <v>0</v>
      </c>
      <c r="S53" s="300">
        <f t="shared" si="7"/>
        <v>0</v>
      </c>
      <c r="T53" s="300">
        <f t="shared" si="7"/>
        <v>0</v>
      </c>
      <c r="U53" s="338">
        <f t="shared" si="7"/>
        <v>0</v>
      </c>
      <c r="V53" s="300">
        <f t="shared" si="7"/>
        <v>0</v>
      </c>
      <c r="W53" s="300">
        <f t="shared" si="7"/>
        <v>0</v>
      </c>
      <c r="X53" s="300">
        <f t="shared" si="7"/>
        <v>0</v>
      </c>
      <c r="Y53" s="314">
        <f t="shared" si="7"/>
        <v>0</v>
      </c>
      <c r="Z53" s="314">
        <f t="shared" si="7"/>
        <v>0</v>
      </c>
      <c r="AA53" s="339">
        <f t="shared" si="7"/>
        <v>0</v>
      </c>
      <c r="AB53" s="339">
        <f t="shared" si="7"/>
        <v>0</v>
      </c>
      <c r="AC53" s="339" t="e">
        <f t="shared" si="7"/>
        <v>#DIV/0!</v>
      </c>
      <c r="AD53" s="339">
        <f t="shared" si="7"/>
        <v>0</v>
      </c>
      <c r="AE53" s="339" t="e">
        <f t="shared" si="7"/>
        <v>#DIV/0!</v>
      </c>
      <c r="AF53" s="339">
        <f t="shared" si="7"/>
        <v>0</v>
      </c>
      <c r="AG53" s="211">
        <f t="shared" si="2"/>
        <v>0</v>
      </c>
      <c r="AH53" s="228"/>
      <c r="AI53" s="92" t="e" cm="1">
        <f t="array" ref="AI53">_xlfn.IFS(AG53&gt;O53,"KO : Le montant retenu est supérieur au montant présenté. Merci de revoir la ligne de dépense ou plafonner son montant.",O53=0,"",AG53=O53,"OK",AG53&lt;O53,"Montant instruit inférieur au montant présenté.")</f>
        <v>#DIV/0!</v>
      </c>
      <c r="AJ53" s="69" t="e">
        <f t="shared" si="3"/>
        <v>#DIV/0!</v>
      </c>
    </row>
    <row r="54" spans="1:36">
      <c r="A54" s="37">
        <v>50</v>
      </c>
      <c r="B54" s="264"/>
      <c r="C54" s="264"/>
      <c r="D54" s="257"/>
      <c r="E54" s="258"/>
      <c r="F54" s="257"/>
      <c r="G54" s="280"/>
      <c r="H54" s="281"/>
      <c r="I54" s="261"/>
      <c r="J54" s="261"/>
      <c r="K54" s="235">
        <f t="shared" si="4"/>
        <v>0</v>
      </c>
      <c r="L54" s="166"/>
      <c r="M54" s="331" t="e">
        <f t="shared" si="0"/>
        <v>#DIV/0!</v>
      </c>
      <c r="N54" s="166"/>
      <c r="O54" s="147" t="e">
        <f t="shared" si="5"/>
        <v>#DIV/0!</v>
      </c>
      <c r="P54" s="332"/>
      <c r="Q54" s="263"/>
      <c r="R54" s="315">
        <f t="shared" si="7"/>
        <v>0</v>
      </c>
      <c r="S54" s="300">
        <f t="shared" si="7"/>
        <v>0</v>
      </c>
      <c r="T54" s="300">
        <f t="shared" si="7"/>
        <v>0</v>
      </c>
      <c r="U54" s="338">
        <f t="shared" si="7"/>
        <v>0</v>
      </c>
      <c r="V54" s="300">
        <f t="shared" si="7"/>
        <v>0</v>
      </c>
      <c r="W54" s="300">
        <f t="shared" si="7"/>
        <v>0</v>
      </c>
      <c r="X54" s="300">
        <f t="shared" si="7"/>
        <v>0</v>
      </c>
      <c r="Y54" s="314">
        <f t="shared" si="7"/>
        <v>0</v>
      </c>
      <c r="Z54" s="314">
        <f t="shared" si="7"/>
        <v>0</v>
      </c>
      <c r="AA54" s="339">
        <f t="shared" si="7"/>
        <v>0</v>
      </c>
      <c r="AB54" s="339">
        <f t="shared" si="7"/>
        <v>0</v>
      </c>
      <c r="AC54" s="339" t="e">
        <f t="shared" si="7"/>
        <v>#DIV/0!</v>
      </c>
      <c r="AD54" s="339">
        <f t="shared" si="7"/>
        <v>0</v>
      </c>
      <c r="AE54" s="339" t="e">
        <f t="shared" si="7"/>
        <v>#DIV/0!</v>
      </c>
      <c r="AF54" s="339">
        <f t="shared" si="7"/>
        <v>0</v>
      </c>
      <c r="AG54" s="211">
        <f t="shared" si="2"/>
        <v>0</v>
      </c>
      <c r="AH54" s="228"/>
      <c r="AI54" s="92" t="e" cm="1">
        <f t="array" ref="AI54">_xlfn.IFS(AG54&gt;O54,"KO : Le montant retenu est supérieur au montant présenté. Merci de revoir la ligne de dépense ou plafonner son montant.",O54=0,"",AG54=O54,"OK",AG54&lt;O54,"Montant instruit inférieur au montant présenté.")</f>
        <v>#DIV/0!</v>
      </c>
      <c r="AJ54" s="69" t="e">
        <f t="shared" si="3"/>
        <v>#DIV/0!</v>
      </c>
    </row>
    <row r="55" spans="1:36">
      <c r="A55" s="37">
        <v>51</v>
      </c>
      <c r="B55" s="264"/>
      <c r="C55" s="264"/>
      <c r="D55" s="257"/>
      <c r="E55" s="258"/>
      <c r="F55" s="257"/>
      <c r="G55" s="280"/>
      <c r="H55" s="281"/>
      <c r="I55" s="261"/>
      <c r="J55" s="261"/>
      <c r="K55" s="235">
        <f t="shared" si="4"/>
        <v>0</v>
      </c>
      <c r="L55" s="166"/>
      <c r="M55" s="331" t="e">
        <f t="shared" si="0"/>
        <v>#DIV/0!</v>
      </c>
      <c r="N55" s="166"/>
      <c r="O55" s="147" t="e">
        <f t="shared" si="5"/>
        <v>#DIV/0!</v>
      </c>
      <c r="P55" s="332"/>
      <c r="Q55" s="263"/>
      <c r="R55" s="315">
        <f t="shared" ref="R55:AF71" si="8">B55</f>
        <v>0</v>
      </c>
      <c r="S55" s="300">
        <f t="shared" si="8"/>
        <v>0</v>
      </c>
      <c r="T55" s="300">
        <f t="shared" si="8"/>
        <v>0</v>
      </c>
      <c r="U55" s="338">
        <f t="shared" si="8"/>
        <v>0</v>
      </c>
      <c r="V55" s="300">
        <f t="shared" si="8"/>
        <v>0</v>
      </c>
      <c r="W55" s="300">
        <f t="shared" si="8"/>
        <v>0</v>
      </c>
      <c r="X55" s="300">
        <f t="shared" si="8"/>
        <v>0</v>
      </c>
      <c r="Y55" s="314">
        <f t="shared" si="8"/>
        <v>0</v>
      </c>
      <c r="Z55" s="314">
        <f t="shared" si="8"/>
        <v>0</v>
      </c>
      <c r="AA55" s="339">
        <f t="shared" si="8"/>
        <v>0</v>
      </c>
      <c r="AB55" s="339">
        <f t="shared" si="8"/>
        <v>0</v>
      </c>
      <c r="AC55" s="339" t="e">
        <f t="shared" si="8"/>
        <v>#DIV/0!</v>
      </c>
      <c r="AD55" s="339">
        <f t="shared" si="8"/>
        <v>0</v>
      </c>
      <c r="AE55" s="339" t="e">
        <f t="shared" si="8"/>
        <v>#DIV/0!</v>
      </c>
      <c r="AF55" s="339">
        <f t="shared" si="8"/>
        <v>0</v>
      </c>
      <c r="AG55" s="211">
        <f t="shared" si="2"/>
        <v>0</v>
      </c>
      <c r="AH55" s="228"/>
      <c r="AI55" s="92" t="e" cm="1">
        <f t="array" ref="AI55">_xlfn.IFS(AG55&gt;O55,"KO : Le montant retenu est supérieur au montant présenté. Merci de revoir la ligne de dépense ou plafonner son montant.",O55=0,"",AG55=O55,"OK",AG55&lt;O55,"Montant instruit inférieur au montant présenté.")</f>
        <v>#DIV/0!</v>
      </c>
      <c r="AJ55" s="69" t="e">
        <f t="shared" si="3"/>
        <v>#DIV/0!</v>
      </c>
    </row>
    <row r="56" spans="1:36">
      <c r="A56" s="37">
        <v>52</v>
      </c>
      <c r="B56" s="264"/>
      <c r="C56" s="264"/>
      <c r="D56" s="257"/>
      <c r="E56" s="258"/>
      <c r="F56" s="257"/>
      <c r="G56" s="280"/>
      <c r="H56" s="281"/>
      <c r="I56" s="261"/>
      <c r="J56" s="261"/>
      <c r="K56" s="235">
        <f t="shared" si="4"/>
        <v>0</v>
      </c>
      <c r="L56" s="166"/>
      <c r="M56" s="331" t="e">
        <f t="shared" si="0"/>
        <v>#DIV/0!</v>
      </c>
      <c r="N56" s="166"/>
      <c r="O56" s="147" t="e">
        <f t="shared" si="5"/>
        <v>#DIV/0!</v>
      </c>
      <c r="P56" s="332"/>
      <c r="Q56" s="263"/>
      <c r="R56" s="315">
        <f t="shared" si="8"/>
        <v>0</v>
      </c>
      <c r="S56" s="300">
        <f t="shared" si="8"/>
        <v>0</v>
      </c>
      <c r="T56" s="300">
        <f t="shared" si="8"/>
        <v>0</v>
      </c>
      <c r="U56" s="338">
        <f t="shared" si="8"/>
        <v>0</v>
      </c>
      <c r="V56" s="300">
        <f t="shared" si="8"/>
        <v>0</v>
      </c>
      <c r="W56" s="300">
        <f t="shared" si="8"/>
        <v>0</v>
      </c>
      <c r="X56" s="300">
        <f t="shared" si="8"/>
        <v>0</v>
      </c>
      <c r="Y56" s="314">
        <f t="shared" si="8"/>
        <v>0</v>
      </c>
      <c r="Z56" s="314">
        <f t="shared" si="8"/>
        <v>0</v>
      </c>
      <c r="AA56" s="339">
        <f t="shared" si="8"/>
        <v>0</v>
      </c>
      <c r="AB56" s="339">
        <f t="shared" si="8"/>
        <v>0</v>
      </c>
      <c r="AC56" s="339" t="e">
        <f t="shared" si="8"/>
        <v>#DIV/0!</v>
      </c>
      <c r="AD56" s="339">
        <f t="shared" si="8"/>
        <v>0</v>
      </c>
      <c r="AE56" s="339" t="e">
        <f t="shared" si="8"/>
        <v>#DIV/0!</v>
      </c>
      <c r="AF56" s="339">
        <f t="shared" si="8"/>
        <v>0</v>
      </c>
      <c r="AG56" s="211">
        <f t="shared" si="2"/>
        <v>0</v>
      </c>
      <c r="AH56" s="228"/>
      <c r="AI56" s="92" t="e" cm="1">
        <f t="array" ref="AI56">_xlfn.IFS(AG56&gt;O56,"KO : Le montant retenu est supérieur au montant présenté. Merci de revoir la ligne de dépense ou plafonner son montant.",O56=0,"",AG56=O56,"OK",AG56&lt;O56,"Montant instruit inférieur au montant présenté.")</f>
        <v>#DIV/0!</v>
      </c>
      <c r="AJ56" s="69" t="e">
        <f t="shared" si="3"/>
        <v>#DIV/0!</v>
      </c>
    </row>
    <row r="57" spans="1:36">
      <c r="A57" s="37">
        <v>53</v>
      </c>
      <c r="B57" s="264"/>
      <c r="C57" s="264"/>
      <c r="D57" s="257"/>
      <c r="E57" s="258"/>
      <c r="F57" s="257"/>
      <c r="G57" s="280"/>
      <c r="H57" s="281"/>
      <c r="I57" s="261"/>
      <c r="J57" s="261"/>
      <c r="K57" s="235">
        <f t="shared" si="4"/>
        <v>0</v>
      </c>
      <c r="L57" s="166"/>
      <c r="M57" s="331" t="e">
        <f t="shared" si="0"/>
        <v>#DIV/0!</v>
      </c>
      <c r="N57" s="166"/>
      <c r="O57" s="147" t="e">
        <f t="shared" si="5"/>
        <v>#DIV/0!</v>
      </c>
      <c r="P57" s="332"/>
      <c r="Q57" s="263"/>
      <c r="R57" s="315">
        <f t="shared" si="8"/>
        <v>0</v>
      </c>
      <c r="S57" s="300">
        <f t="shared" si="8"/>
        <v>0</v>
      </c>
      <c r="T57" s="300">
        <f t="shared" si="8"/>
        <v>0</v>
      </c>
      <c r="U57" s="338">
        <f t="shared" si="8"/>
        <v>0</v>
      </c>
      <c r="V57" s="300">
        <f t="shared" si="8"/>
        <v>0</v>
      </c>
      <c r="W57" s="300">
        <f t="shared" si="8"/>
        <v>0</v>
      </c>
      <c r="X57" s="300">
        <f t="shared" si="8"/>
        <v>0</v>
      </c>
      <c r="Y57" s="314">
        <f t="shared" si="8"/>
        <v>0</v>
      </c>
      <c r="Z57" s="314">
        <f t="shared" si="8"/>
        <v>0</v>
      </c>
      <c r="AA57" s="339">
        <f t="shared" si="8"/>
        <v>0</v>
      </c>
      <c r="AB57" s="339">
        <f t="shared" si="8"/>
        <v>0</v>
      </c>
      <c r="AC57" s="339" t="e">
        <f t="shared" si="8"/>
        <v>#DIV/0!</v>
      </c>
      <c r="AD57" s="339">
        <f t="shared" si="8"/>
        <v>0</v>
      </c>
      <c r="AE57" s="339" t="e">
        <f t="shared" si="8"/>
        <v>#DIV/0!</v>
      </c>
      <c r="AF57" s="339">
        <f t="shared" si="8"/>
        <v>0</v>
      </c>
      <c r="AG57" s="211">
        <f t="shared" si="2"/>
        <v>0</v>
      </c>
      <c r="AH57" s="228"/>
      <c r="AI57" s="92" t="e" cm="1">
        <f t="array" ref="AI57">_xlfn.IFS(AG57&gt;O57,"KO : Le montant retenu est supérieur au montant présenté. Merci de revoir la ligne de dépense ou plafonner son montant.",O57=0,"",AG57=O57,"OK",AG57&lt;O57,"Montant instruit inférieur au montant présenté.")</f>
        <v>#DIV/0!</v>
      </c>
      <c r="AJ57" s="69" t="e">
        <f t="shared" si="3"/>
        <v>#DIV/0!</v>
      </c>
    </row>
    <row r="58" spans="1:36">
      <c r="A58" s="37">
        <v>54</v>
      </c>
      <c r="B58" s="264"/>
      <c r="C58" s="264"/>
      <c r="D58" s="257"/>
      <c r="E58" s="258"/>
      <c r="F58" s="257"/>
      <c r="G58" s="280"/>
      <c r="H58" s="281"/>
      <c r="I58" s="261"/>
      <c r="J58" s="261"/>
      <c r="K58" s="235">
        <f t="shared" si="4"/>
        <v>0</v>
      </c>
      <c r="L58" s="166"/>
      <c r="M58" s="331" t="e">
        <f t="shared" si="0"/>
        <v>#DIV/0!</v>
      </c>
      <c r="N58" s="166"/>
      <c r="O58" s="147" t="e">
        <f t="shared" si="5"/>
        <v>#DIV/0!</v>
      </c>
      <c r="P58" s="332"/>
      <c r="Q58" s="263"/>
      <c r="R58" s="315">
        <f t="shared" si="8"/>
        <v>0</v>
      </c>
      <c r="S58" s="300">
        <f t="shared" si="8"/>
        <v>0</v>
      </c>
      <c r="T58" s="300">
        <f t="shared" si="8"/>
        <v>0</v>
      </c>
      <c r="U58" s="338">
        <f t="shared" si="8"/>
        <v>0</v>
      </c>
      <c r="V58" s="300">
        <f t="shared" si="8"/>
        <v>0</v>
      </c>
      <c r="W58" s="300">
        <f t="shared" si="8"/>
        <v>0</v>
      </c>
      <c r="X58" s="300">
        <f t="shared" si="8"/>
        <v>0</v>
      </c>
      <c r="Y58" s="314">
        <f t="shared" si="8"/>
        <v>0</v>
      </c>
      <c r="Z58" s="314">
        <f t="shared" si="8"/>
        <v>0</v>
      </c>
      <c r="AA58" s="339">
        <f t="shared" si="8"/>
        <v>0</v>
      </c>
      <c r="AB58" s="339">
        <f t="shared" si="8"/>
        <v>0</v>
      </c>
      <c r="AC58" s="339" t="e">
        <f t="shared" si="8"/>
        <v>#DIV/0!</v>
      </c>
      <c r="AD58" s="339">
        <f t="shared" si="8"/>
        <v>0</v>
      </c>
      <c r="AE58" s="339" t="e">
        <f t="shared" si="8"/>
        <v>#DIV/0!</v>
      </c>
      <c r="AF58" s="339">
        <f t="shared" si="8"/>
        <v>0</v>
      </c>
      <c r="AG58" s="211">
        <f t="shared" si="2"/>
        <v>0</v>
      </c>
      <c r="AH58" s="228"/>
      <c r="AI58" s="92" t="e" cm="1">
        <f t="array" ref="AI58">_xlfn.IFS(AG58&gt;O58,"KO : Le montant retenu est supérieur au montant présenté. Merci de revoir la ligne de dépense ou plafonner son montant.",O58=0,"",AG58=O58,"OK",AG58&lt;O58,"Montant instruit inférieur au montant présenté.")</f>
        <v>#DIV/0!</v>
      </c>
      <c r="AJ58" s="69" t="e">
        <f t="shared" si="3"/>
        <v>#DIV/0!</v>
      </c>
    </row>
    <row r="59" spans="1:36">
      <c r="A59" s="37">
        <v>55</v>
      </c>
      <c r="B59" s="264"/>
      <c r="C59" s="264"/>
      <c r="D59" s="257"/>
      <c r="E59" s="258"/>
      <c r="F59" s="257"/>
      <c r="G59" s="280"/>
      <c r="H59" s="281"/>
      <c r="I59" s="261"/>
      <c r="J59" s="261"/>
      <c r="K59" s="235">
        <f t="shared" si="4"/>
        <v>0</v>
      </c>
      <c r="L59" s="166"/>
      <c r="M59" s="331" t="e">
        <f t="shared" si="0"/>
        <v>#DIV/0!</v>
      </c>
      <c r="N59" s="166"/>
      <c r="O59" s="147" t="e">
        <f t="shared" si="5"/>
        <v>#DIV/0!</v>
      </c>
      <c r="P59" s="332"/>
      <c r="Q59" s="263"/>
      <c r="R59" s="315">
        <f t="shared" si="8"/>
        <v>0</v>
      </c>
      <c r="S59" s="300">
        <f t="shared" si="8"/>
        <v>0</v>
      </c>
      <c r="T59" s="300">
        <f t="shared" si="8"/>
        <v>0</v>
      </c>
      <c r="U59" s="338">
        <f t="shared" si="8"/>
        <v>0</v>
      </c>
      <c r="V59" s="300">
        <f t="shared" si="8"/>
        <v>0</v>
      </c>
      <c r="W59" s="300">
        <f t="shared" si="8"/>
        <v>0</v>
      </c>
      <c r="X59" s="300">
        <f t="shared" si="8"/>
        <v>0</v>
      </c>
      <c r="Y59" s="314">
        <f t="shared" si="8"/>
        <v>0</v>
      </c>
      <c r="Z59" s="314">
        <f t="shared" si="8"/>
        <v>0</v>
      </c>
      <c r="AA59" s="339">
        <f t="shared" si="8"/>
        <v>0</v>
      </c>
      <c r="AB59" s="339">
        <f t="shared" si="8"/>
        <v>0</v>
      </c>
      <c r="AC59" s="339" t="e">
        <f t="shared" si="8"/>
        <v>#DIV/0!</v>
      </c>
      <c r="AD59" s="339">
        <f t="shared" si="8"/>
        <v>0</v>
      </c>
      <c r="AE59" s="339" t="e">
        <f t="shared" si="8"/>
        <v>#DIV/0!</v>
      </c>
      <c r="AF59" s="339">
        <f t="shared" si="8"/>
        <v>0</v>
      </c>
      <c r="AG59" s="211">
        <f t="shared" si="2"/>
        <v>0</v>
      </c>
      <c r="AH59" s="228"/>
      <c r="AI59" s="92" t="e" cm="1">
        <f t="array" ref="AI59">_xlfn.IFS(AG59&gt;O59,"KO : Le montant retenu est supérieur au montant présenté. Merci de revoir la ligne de dépense ou plafonner son montant.",O59=0,"",AG59=O59,"OK",AG59&lt;O59,"Montant instruit inférieur au montant présenté.")</f>
        <v>#DIV/0!</v>
      </c>
      <c r="AJ59" s="69" t="e">
        <f t="shared" si="3"/>
        <v>#DIV/0!</v>
      </c>
    </row>
    <row r="60" spans="1:36">
      <c r="A60" s="37">
        <v>56</v>
      </c>
      <c r="B60" s="264"/>
      <c r="C60" s="264"/>
      <c r="D60" s="257"/>
      <c r="E60" s="258"/>
      <c r="F60" s="257"/>
      <c r="G60" s="280"/>
      <c r="H60" s="281"/>
      <c r="I60" s="261"/>
      <c r="J60" s="261"/>
      <c r="K60" s="235">
        <f t="shared" si="4"/>
        <v>0</v>
      </c>
      <c r="L60" s="166"/>
      <c r="M60" s="331" t="e">
        <f t="shared" si="0"/>
        <v>#DIV/0!</v>
      </c>
      <c r="N60" s="166"/>
      <c r="O60" s="147" t="e">
        <f t="shared" si="5"/>
        <v>#DIV/0!</v>
      </c>
      <c r="P60" s="332"/>
      <c r="Q60" s="263"/>
      <c r="R60" s="315">
        <f t="shared" si="8"/>
        <v>0</v>
      </c>
      <c r="S60" s="300">
        <f t="shared" si="8"/>
        <v>0</v>
      </c>
      <c r="T60" s="300">
        <f t="shared" si="8"/>
        <v>0</v>
      </c>
      <c r="U60" s="338">
        <f t="shared" si="8"/>
        <v>0</v>
      </c>
      <c r="V60" s="300">
        <f t="shared" si="8"/>
        <v>0</v>
      </c>
      <c r="W60" s="300">
        <f t="shared" si="8"/>
        <v>0</v>
      </c>
      <c r="X60" s="300">
        <f t="shared" si="8"/>
        <v>0</v>
      </c>
      <c r="Y60" s="314">
        <f t="shared" si="8"/>
        <v>0</v>
      </c>
      <c r="Z60" s="314">
        <f t="shared" si="8"/>
        <v>0</v>
      </c>
      <c r="AA60" s="339">
        <f t="shared" si="8"/>
        <v>0</v>
      </c>
      <c r="AB60" s="339">
        <f t="shared" si="8"/>
        <v>0</v>
      </c>
      <c r="AC60" s="339" t="e">
        <f t="shared" si="8"/>
        <v>#DIV/0!</v>
      </c>
      <c r="AD60" s="339">
        <f t="shared" si="8"/>
        <v>0</v>
      </c>
      <c r="AE60" s="339" t="e">
        <f t="shared" si="8"/>
        <v>#DIV/0!</v>
      </c>
      <c r="AF60" s="339">
        <f t="shared" si="8"/>
        <v>0</v>
      </c>
      <c r="AG60" s="211">
        <f t="shared" si="2"/>
        <v>0</v>
      </c>
      <c r="AH60" s="228"/>
      <c r="AI60" s="92" t="e" cm="1">
        <f t="array" ref="AI60">_xlfn.IFS(AG60&gt;O60,"KO : Le montant retenu est supérieur au montant présenté. Merci de revoir la ligne de dépense ou plafonner son montant.",O60=0,"",AG60=O60,"OK",AG60&lt;O60,"Montant instruit inférieur au montant présenté.")</f>
        <v>#DIV/0!</v>
      </c>
      <c r="AJ60" s="69" t="e">
        <f t="shared" si="3"/>
        <v>#DIV/0!</v>
      </c>
    </row>
    <row r="61" spans="1:36">
      <c r="A61" s="37">
        <v>57</v>
      </c>
      <c r="B61" s="264"/>
      <c r="C61" s="264"/>
      <c r="D61" s="257"/>
      <c r="E61" s="258"/>
      <c r="F61" s="257"/>
      <c r="G61" s="280"/>
      <c r="H61" s="281"/>
      <c r="I61" s="261"/>
      <c r="J61" s="261"/>
      <c r="K61" s="235">
        <f t="shared" si="4"/>
        <v>0</v>
      </c>
      <c r="L61" s="166"/>
      <c r="M61" s="331" t="e">
        <f t="shared" si="0"/>
        <v>#DIV/0!</v>
      </c>
      <c r="N61" s="166"/>
      <c r="O61" s="147" t="e">
        <f t="shared" si="5"/>
        <v>#DIV/0!</v>
      </c>
      <c r="P61" s="332"/>
      <c r="Q61" s="263"/>
      <c r="R61" s="315">
        <f t="shared" si="8"/>
        <v>0</v>
      </c>
      <c r="S61" s="300">
        <f t="shared" si="8"/>
        <v>0</v>
      </c>
      <c r="T61" s="300">
        <f t="shared" si="8"/>
        <v>0</v>
      </c>
      <c r="U61" s="338">
        <f t="shared" si="8"/>
        <v>0</v>
      </c>
      <c r="V61" s="300">
        <f t="shared" si="8"/>
        <v>0</v>
      </c>
      <c r="W61" s="300">
        <f t="shared" si="8"/>
        <v>0</v>
      </c>
      <c r="X61" s="300">
        <f t="shared" si="8"/>
        <v>0</v>
      </c>
      <c r="Y61" s="314">
        <f t="shared" si="8"/>
        <v>0</v>
      </c>
      <c r="Z61" s="314">
        <f t="shared" si="8"/>
        <v>0</v>
      </c>
      <c r="AA61" s="339">
        <f t="shared" si="8"/>
        <v>0</v>
      </c>
      <c r="AB61" s="339">
        <f t="shared" si="8"/>
        <v>0</v>
      </c>
      <c r="AC61" s="339" t="e">
        <f t="shared" si="8"/>
        <v>#DIV/0!</v>
      </c>
      <c r="AD61" s="339">
        <f t="shared" si="8"/>
        <v>0</v>
      </c>
      <c r="AE61" s="339" t="e">
        <f t="shared" si="8"/>
        <v>#DIV/0!</v>
      </c>
      <c r="AF61" s="339">
        <f t="shared" si="8"/>
        <v>0</v>
      </c>
      <c r="AG61" s="211">
        <f t="shared" si="2"/>
        <v>0</v>
      </c>
      <c r="AH61" s="228"/>
      <c r="AI61" s="92" t="e" cm="1">
        <f t="array" ref="AI61">_xlfn.IFS(AG61&gt;O61,"KO : Le montant retenu est supérieur au montant présenté. Merci de revoir la ligne de dépense ou plafonner son montant.",O61=0,"",AG61=O61,"OK",AG61&lt;O61,"Montant instruit inférieur au montant présenté.")</f>
        <v>#DIV/0!</v>
      </c>
      <c r="AJ61" s="69" t="e">
        <f t="shared" si="3"/>
        <v>#DIV/0!</v>
      </c>
    </row>
    <row r="62" spans="1:36">
      <c r="A62" s="37">
        <v>58</v>
      </c>
      <c r="B62" s="264"/>
      <c r="C62" s="264"/>
      <c r="D62" s="257"/>
      <c r="E62" s="258"/>
      <c r="F62" s="257"/>
      <c r="G62" s="280"/>
      <c r="H62" s="281"/>
      <c r="I62" s="261"/>
      <c r="J62" s="261"/>
      <c r="K62" s="235">
        <f t="shared" si="4"/>
        <v>0</v>
      </c>
      <c r="L62" s="166"/>
      <c r="M62" s="331" t="e">
        <f t="shared" si="0"/>
        <v>#DIV/0!</v>
      </c>
      <c r="N62" s="166"/>
      <c r="O62" s="147" t="e">
        <f t="shared" si="5"/>
        <v>#DIV/0!</v>
      </c>
      <c r="P62" s="332"/>
      <c r="Q62" s="263"/>
      <c r="R62" s="315">
        <f t="shared" si="8"/>
        <v>0</v>
      </c>
      <c r="S62" s="300">
        <f t="shared" si="8"/>
        <v>0</v>
      </c>
      <c r="T62" s="300">
        <f t="shared" si="8"/>
        <v>0</v>
      </c>
      <c r="U62" s="338">
        <f t="shared" si="8"/>
        <v>0</v>
      </c>
      <c r="V62" s="300">
        <f t="shared" si="8"/>
        <v>0</v>
      </c>
      <c r="W62" s="300">
        <f t="shared" si="8"/>
        <v>0</v>
      </c>
      <c r="X62" s="300">
        <f t="shared" si="8"/>
        <v>0</v>
      </c>
      <c r="Y62" s="314">
        <f t="shared" si="8"/>
        <v>0</v>
      </c>
      <c r="Z62" s="314">
        <f t="shared" si="8"/>
        <v>0</v>
      </c>
      <c r="AA62" s="339">
        <f t="shared" si="8"/>
        <v>0</v>
      </c>
      <c r="AB62" s="339">
        <f t="shared" si="8"/>
        <v>0</v>
      </c>
      <c r="AC62" s="339" t="e">
        <f t="shared" si="8"/>
        <v>#DIV/0!</v>
      </c>
      <c r="AD62" s="339">
        <f t="shared" si="8"/>
        <v>0</v>
      </c>
      <c r="AE62" s="339" t="e">
        <f t="shared" si="8"/>
        <v>#DIV/0!</v>
      </c>
      <c r="AF62" s="339">
        <f t="shared" si="8"/>
        <v>0</v>
      </c>
      <c r="AG62" s="211">
        <f t="shared" si="2"/>
        <v>0</v>
      </c>
      <c r="AH62" s="228"/>
      <c r="AI62" s="92" t="e" cm="1">
        <f t="array" ref="AI62">_xlfn.IFS(AG62&gt;O62,"KO : Le montant retenu est supérieur au montant présenté. Merci de revoir la ligne de dépense ou plafonner son montant.",O62=0,"",AG62=O62,"OK",AG62&lt;O62,"Montant instruit inférieur au montant présenté.")</f>
        <v>#DIV/0!</v>
      </c>
      <c r="AJ62" s="69" t="e">
        <f t="shared" si="3"/>
        <v>#DIV/0!</v>
      </c>
    </row>
    <row r="63" spans="1:36">
      <c r="A63" s="37">
        <v>59</v>
      </c>
      <c r="B63" s="264"/>
      <c r="C63" s="264"/>
      <c r="D63" s="257"/>
      <c r="E63" s="258"/>
      <c r="F63" s="257"/>
      <c r="G63" s="280"/>
      <c r="H63" s="281"/>
      <c r="I63" s="261"/>
      <c r="J63" s="261"/>
      <c r="K63" s="235">
        <f t="shared" si="4"/>
        <v>0</v>
      </c>
      <c r="L63" s="166"/>
      <c r="M63" s="331" t="e">
        <f t="shared" si="0"/>
        <v>#DIV/0!</v>
      </c>
      <c r="N63" s="166"/>
      <c r="O63" s="147" t="e">
        <f t="shared" si="5"/>
        <v>#DIV/0!</v>
      </c>
      <c r="P63" s="332"/>
      <c r="Q63" s="263"/>
      <c r="R63" s="315">
        <f t="shared" si="8"/>
        <v>0</v>
      </c>
      <c r="S63" s="300">
        <f t="shared" si="8"/>
        <v>0</v>
      </c>
      <c r="T63" s="300">
        <f t="shared" si="8"/>
        <v>0</v>
      </c>
      <c r="U63" s="338">
        <f t="shared" si="8"/>
        <v>0</v>
      </c>
      <c r="V63" s="300">
        <f t="shared" si="8"/>
        <v>0</v>
      </c>
      <c r="W63" s="300">
        <f t="shared" si="8"/>
        <v>0</v>
      </c>
      <c r="X63" s="300">
        <f t="shared" si="8"/>
        <v>0</v>
      </c>
      <c r="Y63" s="314">
        <f t="shared" si="8"/>
        <v>0</v>
      </c>
      <c r="Z63" s="314">
        <f t="shared" si="8"/>
        <v>0</v>
      </c>
      <c r="AA63" s="339">
        <f t="shared" si="8"/>
        <v>0</v>
      </c>
      <c r="AB63" s="339">
        <f t="shared" si="8"/>
        <v>0</v>
      </c>
      <c r="AC63" s="339" t="e">
        <f t="shared" si="8"/>
        <v>#DIV/0!</v>
      </c>
      <c r="AD63" s="339">
        <f t="shared" si="8"/>
        <v>0</v>
      </c>
      <c r="AE63" s="339" t="e">
        <f t="shared" si="8"/>
        <v>#DIV/0!</v>
      </c>
      <c r="AF63" s="339">
        <f t="shared" si="8"/>
        <v>0</v>
      </c>
      <c r="AG63" s="211">
        <f t="shared" si="2"/>
        <v>0</v>
      </c>
      <c r="AH63" s="228"/>
      <c r="AI63" s="92" t="e" cm="1">
        <f t="array" ref="AI63">_xlfn.IFS(AG63&gt;O63,"KO : Le montant retenu est supérieur au montant présenté. Merci de revoir la ligne de dépense ou plafonner son montant.",O63=0,"",AG63=O63,"OK",AG63&lt;O63,"Montant instruit inférieur au montant présenté.")</f>
        <v>#DIV/0!</v>
      </c>
      <c r="AJ63" s="69" t="e">
        <f t="shared" si="3"/>
        <v>#DIV/0!</v>
      </c>
    </row>
    <row r="64" spans="1:36">
      <c r="A64" s="37">
        <v>60</v>
      </c>
      <c r="B64" s="264"/>
      <c r="C64" s="264"/>
      <c r="D64" s="257"/>
      <c r="E64" s="258"/>
      <c r="F64" s="257"/>
      <c r="G64" s="280"/>
      <c r="H64" s="281"/>
      <c r="I64" s="261"/>
      <c r="J64" s="261"/>
      <c r="K64" s="235">
        <f t="shared" si="4"/>
        <v>0</v>
      </c>
      <c r="L64" s="166"/>
      <c r="M64" s="331" t="e">
        <f t="shared" si="0"/>
        <v>#DIV/0!</v>
      </c>
      <c r="N64" s="166"/>
      <c r="O64" s="147" t="e">
        <f t="shared" si="5"/>
        <v>#DIV/0!</v>
      </c>
      <c r="P64" s="332"/>
      <c r="Q64" s="263"/>
      <c r="R64" s="315">
        <f t="shared" si="8"/>
        <v>0</v>
      </c>
      <c r="S64" s="300">
        <f t="shared" si="8"/>
        <v>0</v>
      </c>
      <c r="T64" s="300">
        <f t="shared" si="8"/>
        <v>0</v>
      </c>
      <c r="U64" s="338">
        <f t="shared" si="8"/>
        <v>0</v>
      </c>
      <c r="V64" s="300">
        <f t="shared" si="8"/>
        <v>0</v>
      </c>
      <c r="W64" s="300">
        <f t="shared" si="8"/>
        <v>0</v>
      </c>
      <c r="X64" s="300">
        <f t="shared" si="8"/>
        <v>0</v>
      </c>
      <c r="Y64" s="314">
        <f t="shared" si="8"/>
        <v>0</v>
      </c>
      <c r="Z64" s="314">
        <f t="shared" si="8"/>
        <v>0</v>
      </c>
      <c r="AA64" s="339">
        <f t="shared" si="8"/>
        <v>0</v>
      </c>
      <c r="AB64" s="339">
        <f t="shared" si="8"/>
        <v>0</v>
      </c>
      <c r="AC64" s="339" t="e">
        <f t="shared" si="8"/>
        <v>#DIV/0!</v>
      </c>
      <c r="AD64" s="339">
        <f t="shared" si="8"/>
        <v>0</v>
      </c>
      <c r="AE64" s="339" t="e">
        <f t="shared" si="8"/>
        <v>#DIV/0!</v>
      </c>
      <c r="AF64" s="339">
        <f t="shared" si="8"/>
        <v>0</v>
      </c>
      <c r="AG64" s="211">
        <f t="shared" si="2"/>
        <v>0</v>
      </c>
      <c r="AH64" s="228"/>
      <c r="AI64" s="92" t="e" cm="1">
        <f t="array" ref="AI64">_xlfn.IFS(AG64&gt;O64,"KO : Le montant retenu est supérieur au montant présenté. Merci de revoir la ligne de dépense ou plafonner son montant.",O64=0,"",AG64=O64,"OK",AG64&lt;O64,"Montant instruit inférieur au montant présenté.")</f>
        <v>#DIV/0!</v>
      </c>
      <c r="AJ64" s="69" t="e">
        <f t="shared" si="3"/>
        <v>#DIV/0!</v>
      </c>
    </row>
    <row r="65" spans="1:36">
      <c r="A65" s="37">
        <v>61</v>
      </c>
      <c r="B65" s="264"/>
      <c r="C65" s="264"/>
      <c r="D65" s="257"/>
      <c r="E65" s="258"/>
      <c r="F65" s="257"/>
      <c r="G65" s="280"/>
      <c r="H65" s="281"/>
      <c r="I65" s="261"/>
      <c r="J65" s="261"/>
      <c r="K65" s="235">
        <f t="shared" si="4"/>
        <v>0</v>
      </c>
      <c r="L65" s="166"/>
      <c r="M65" s="331" t="e">
        <f t="shared" si="0"/>
        <v>#DIV/0!</v>
      </c>
      <c r="N65" s="166"/>
      <c r="O65" s="147" t="e">
        <f t="shared" si="5"/>
        <v>#DIV/0!</v>
      </c>
      <c r="P65" s="332"/>
      <c r="Q65" s="263"/>
      <c r="R65" s="315">
        <f t="shared" si="8"/>
        <v>0</v>
      </c>
      <c r="S65" s="300">
        <f t="shared" si="8"/>
        <v>0</v>
      </c>
      <c r="T65" s="300">
        <f t="shared" si="8"/>
        <v>0</v>
      </c>
      <c r="U65" s="338">
        <f t="shared" si="8"/>
        <v>0</v>
      </c>
      <c r="V65" s="300">
        <f t="shared" si="8"/>
        <v>0</v>
      </c>
      <c r="W65" s="300">
        <f t="shared" si="8"/>
        <v>0</v>
      </c>
      <c r="X65" s="300">
        <f t="shared" si="8"/>
        <v>0</v>
      </c>
      <c r="Y65" s="314">
        <f t="shared" si="8"/>
        <v>0</v>
      </c>
      <c r="Z65" s="314">
        <f t="shared" si="8"/>
        <v>0</v>
      </c>
      <c r="AA65" s="339">
        <f t="shared" si="8"/>
        <v>0</v>
      </c>
      <c r="AB65" s="339">
        <f t="shared" si="8"/>
        <v>0</v>
      </c>
      <c r="AC65" s="339" t="e">
        <f t="shared" si="8"/>
        <v>#DIV/0!</v>
      </c>
      <c r="AD65" s="339">
        <f t="shared" si="8"/>
        <v>0</v>
      </c>
      <c r="AE65" s="339" t="e">
        <f t="shared" si="8"/>
        <v>#DIV/0!</v>
      </c>
      <c r="AF65" s="339">
        <f t="shared" si="8"/>
        <v>0</v>
      </c>
      <c r="AG65" s="211">
        <f t="shared" si="2"/>
        <v>0</v>
      </c>
      <c r="AH65" s="228"/>
      <c r="AI65" s="92" t="e" cm="1">
        <f t="array" ref="AI65">_xlfn.IFS(AG65&gt;O65,"KO : Le montant retenu est supérieur au montant présenté. Merci de revoir la ligne de dépense ou plafonner son montant.",O65=0,"",AG65=O65,"OK",AG65&lt;O65,"Montant instruit inférieur au montant présenté.")</f>
        <v>#DIV/0!</v>
      </c>
      <c r="AJ65" s="69" t="e">
        <f t="shared" si="3"/>
        <v>#DIV/0!</v>
      </c>
    </row>
    <row r="66" spans="1:36">
      <c r="A66" s="37">
        <v>62</v>
      </c>
      <c r="B66" s="264"/>
      <c r="C66" s="264"/>
      <c r="D66" s="257"/>
      <c r="E66" s="258"/>
      <c r="F66" s="257"/>
      <c r="G66" s="280"/>
      <c r="H66" s="281"/>
      <c r="I66" s="261"/>
      <c r="J66" s="261"/>
      <c r="K66" s="235">
        <f t="shared" si="4"/>
        <v>0</v>
      </c>
      <c r="L66" s="166"/>
      <c r="M66" s="331" t="e">
        <f t="shared" si="0"/>
        <v>#DIV/0!</v>
      </c>
      <c r="N66" s="166"/>
      <c r="O66" s="147" t="e">
        <f t="shared" si="5"/>
        <v>#DIV/0!</v>
      </c>
      <c r="P66" s="332"/>
      <c r="Q66" s="263"/>
      <c r="R66" s="315">
        <f t="shared" si="8"/>
        <v>0</v>
      </c>
      <c r="S66" s="300">
        <f t="shared" si="8"/>
        <v>0</v>
      </c>
      <c r="T66" s="300">
        <f t="shared" si="8"/>
        <v>0</v>
      </c>
      <c r="U66" s="338">
        <f t="shared" si="8"/>
        <v>0</v>
      </c>
      <c r="V66" s="300">
        <f t="shared" si="8"/>
        <v>0</v>
      </c>
      <c r="W66" s="300">
        <f t="shared" si="8"/>
        <v>0</v>
      </c>
      <c r="X66" s="300">
        <f t="shared" si="8"/>
        <v>0</v>
      </c>
      <c r="Y66" s="314">
        <f t="shared" si="8"/>
        <v>0</v>
      </c>
      <c r="Z66" s="314">
        <f t="shared" si="8"/>
        <v>0</v>
      </c>
      <c r="AA66" s="339">
        <f t="shared" si="8"/>
        <v>0</v>
      </c>
      <c r="AB66" s="339">
        <f t="shared" si="8"/>
        <v>0</v>
      </c>
      <c r="AC66" s="339" t="e">
        <f t="shared" si="8"/>
        <v>#DIV/0!</v>
      </c>
      <c r="AD66" s="339">
        <f t="shared" si="8"/>
        <v>0</v>
      </c>
      <c r="AE66" s="339" t="e">
        <f t="shared" si="8"/>
        <v>#DIV/0!</v>
      </c>
      <c r="AF66" s="339">
        <f t="shared" si="8"/>
        <v>0</v>
      </c>
      <c r="AG66" s="211">
        <f t="shared" si="2"/>
        <v>0</v>
      </c>
      <c r="AH66" s="228"/>
      <c r="AI66" s="92" t="e" cm="1">
        <f t="array" ref="AI66">_xlfn.IFS(AG66&gt;O66,"KO : Le montant retenu est supérieur au montant présenté. Merci de revoir la ligne de dépense ou plafonner son montant.",O66=0,"",AG66=O66,"OK",AG66&lt;O66,"Montant instruit inférieur au montant présenté.")</f>
        <v>#DIV/0!</v>
      </c>
      <c r="AJ66" s="69" t="e">
        <f t="shared" si="3"/>
        <v>#DIV/0!</v>
      </c>
    </row>
    <row r="67" spans="1:36">
      <c r="A67" s="37">
        <v>63</v>
      </c>
      <c r="B67" s="264"/>
      <c r="C67" s="264"/>
      <c r="D67" s="257"/>
      <c r="E67" s="258"/>
      <c r="F67" s="257"/>
      <c r="G67" s="280"/>
      <c r="H67" s="281"/>
      <c r="I67" s="261"/>
      <c r="J67" s="261"/>
      <c r="K67" s="235">
        <f t="shared" si="4"/>
        <v>0</v>
      </c>
      <c r="L67" s="166"/>
      <c r="M67" s="331" t="e">
        <f t="shared" si="0"/>
        <v>#DIV/0!</v>
      </c>
      <c r="N67" s="166"/>
      <c r="O67" s="147" t="e">
        <f t="shared" si="5"/>
        <v>#DIV/0!</v>
      </c>
      <c r="P67" s="332"/>
      <c r="Q67" s="263"/>
      <c r="R67" s="315">
        <f t="shared" si="8"/>
        <v>0</v>
      </c>
      <c r="S67" s="300">
        <f t="shared" si="8"/>
        <v>0</v>
      </c>
      <c r="T67" s="300">
        <f t="shared" si="8"/>
        <v>0</v>
      </c>
      <c r="U67" s="338">
        <f t="shared" si="8"/>
        <v>0</v>
      </c>
      <c r="V67" s="300">
        <f t="shared" si="8"/>
        <v>0</v>
      </c>
      <c r="W67" s="300">
        <f t="shared" si="8"/>
        <v>0</v>
      </c>
      <c r="X67" s="300">
        <f t="shared" si="8"/>
        <v>0</v>
      </c>
      <c r="Y67" s="314">
        <f t="shared" si="8"/>
        <v>0</v>
      </c>
      <c r="Z67" s="314">
        <f t="shared" si="8"/>
        <v>0</v>
      </c>
      <c r="AA67" s="339">
        <f t="shared" si="8"/>
        <v>0</v>
      </c>
      <c r="AB67" s="339">
        <f t="shared" si="8"/>
        <v>0</v>
      </c>
      <c r="AC67" s="339" t="e">
        <f t="shared" si="8"/>
        <v>#DIV/0!</v>
      </c>
      <c r="AD67" s="339">
        <f t="shared" si="8"/>
        <v>0</v>
      </c>
      <c r="AE67" s="339" t="e">
        <f t="shared" si="8"/>
        <v>#DIV/0!</v>
      </c>
      <c r="AF67" s="339">
        <f t="shared" si="8"/>
        <v>0</v>
      </c>
      <c r="AG67" s="211">
        <f t="shared" si="2"/>
        <v>0</v>
      </c>
      <c r="AH67" s="228"/>
      <c r="AI67" s="92" t="e" cm="1">
        <f t="array" ref="AI67">_xlfn.IFS(AG67&gt;O67,"KO : Le montant retenu est supérieur au montant présenté. Merci de revoir la ligne de dépense ou plafonner son montant.",O67=0,"",AG67=O67,"OK",AG67&lt;O67,"Montant instruit inférieur au montant présenté.")</f>
        <v>#DIV/0!</v>
      </c>
      <c r="AJ67" s="69" t="e">
        <f t="shared" si="3"/>
        <v>#DIV/0!</v>
      </c>
    </row>
    <row r="68" spans="1:36">
      <c r="A68" s="37">
        <v>64</v>
      </c>
      <c r="B68" s="264"/>
      <c r="C68" s="264"/>
      <c r="D68" s="257"/>
      <c r="E68" s="258"/>
      <c r="F68" s="257"/>
      <c r="G68" s="280"/>
      <c r="H68" s="281"/>
      <c r="I68" s="261"/>
      <c r="J68" s="261"/>
      <c r="K68" s="235">
        <f t="shared" si="4"/>
        <v>0</v>
      </c>
      <c r="L68" s="166"/>
      <c r="M68" s="331" t="e">
        <f t="shared" si="0"/>
        <v>#DIV/0!</v>
      </c>
      <c r="N68" s="166"/>
      <c r="O68" s="147" t="e">
        <f t="shared" si="5"/>
        <v>#DIV/0!</v>
      </c>
      <c r="P68" s="332"/>
      <c r="Q68" s="263"/>
      <c r="R68" s="315">
        <f t="shared" si="8"/>
        <v>0</v>
      </c>
      <c r="S68" s="300">
        <f t="shared" si="8"/>
        <v>0</v>
      </c>
      <c r="T68" s="300">
        <f t="shared" si="8"/>
        <v>0</v>
      </c>
      <c r="U68" s="338">
        <f t="shared" si="8"/>
        <v>0</v>
      </c>
      <c r="V68" s="300">
        <f t="shared" si="8"/>
        <v>0</v>
      </c>
      <c r="W68" s="300">
        <f t="shared" si="8"/>
        <v>0</v>
      </c>
      <c r="X68" s="300">
        <f t="shared" si="8"/>
        <v>0</v>
      </c>
      <c r="Y68" s="314">
        <f t="shared" si="8"/>
        <v>0</v>
      </c>
      <c r="Z68" s="314">
        <f t="shared" si="8"/>
        <v>0</v>
      </c>
      <c r="AA68" s="339">
        <f t="shared" si="8"/>
        <v>0</v>
      </c>
      <c r="AB68" s="339">
        <f t="shared" si="8"/>
        <v>0</v>
      </c>
      <c r="AC68" s="339" t="e">
        <f t="shared" si="8"/>
        <v>#DIV/0!</v>
      </c>
      <c r="AD68" s="339">
        <f t="shared" si="8"/>
        <v>0</v>
      </c>
      <c r="AE68" s="339" t="e">
        <f t="shared" si="8"/>
        <v>#DIV/0!</v>
      </c>
      <c r="AF68" s="339">
        <f t="shared" si="8"/>
        <v>0</v>
      </c>
      <c r="AG68" s="211">
        <f t="shared" si="2"/>
        <v>0</v>
      </c>
      <c r="AH68" s="228"/>
      <c r="AI68" s="92" t="e" cm="1">
        <f t="array" ref="AI68">_xlfn.IFS(AG68&gt;O68,"KO : Le montant retenu est supérieur au montant présenté. Merci de revoir la ligne de dépense ou plafonner son montant.",O68=0,"",AG68=O68,"OK",AG68&lt;O68,"Montant instruit inférieur au montant présenté.")</f>
        <v>#DIV/0!</v>
      </c>
      <c r="AJ68" s="69" t="e">
        <f t="shared" si="3"/>
        <v>#DIV/0!</v>
      </c>
    </row>
    <row r="69" spans="1:36">
      <c r="A69" s="37">
        <v>65</v>
      </c>
      <c r="B69" s="264"/>
      <c r="C69" s="264"/>
      <c r="D69" s="257"/>
      <c r="E69" s="258"/>
      <c r="F69" s="257"/>
      <c r="G69" s="280"/>
      <c r="H69" s="281"/>
      <c r="I69" s="261"/>
      <c r="J69" s="261"/>
      <c r="K69" s="235">
        <f t="shared" si="4"/>
        <v>0</v>
      </c>
      <c r="L69" s="166"/>
      <c r="M69" s="331" t="e">
        <f t="shared" ref="M69:M104" si="9">K69/L69</f>
        <v>#DIV/0!</v>
      </c>
      <c r="N69" s="166"/>
      <c r="O69" s="147" t="e">
        <f t="shared" si="5"/>
        <v>#DIV/0!</v>
      </c>
      <c r="P69" s="332"/>
      <c r="Q69" s="263"/>
      <c r="R69" s="315">
        <f t="shared" si="8"/>
        <v>0</v>
      </c>
      <c r="S69" s="300">
        <f t="shared" si="8"/>
        <v>0</v>
      </c>
      <c r="T69" s="300">
        <f t="shared" si="8"/>
        <v>0</v>
      </c>
      <c r="U69" s="338">
        <f t="shared" si="8"/>
        <v>0</v>
      </c>
      <c r="V69" s="300">
        <f t="shared" si="8"/>
        <v>0</v>
      </c>
      <c r="W69" s="300">
        <f t="shared" si="8"/>
        <v>0</v>
      </c>
      <c r="X69" s="300">
        <f t="shared" si="8"/>
        <v>0</v>
      </c>
      <c r="Y69" s="314">
        <f t="shared" si="8"/>
        <v>0</v>
      </c>
      <c r="Z69" s="314">
        <f t="shared" si="8"/>
        <v>0</v>
      </c>
      <c r="AA69" s="339">
        <f t="shared" si="8"/>
        <v>0</v>
      </c>
      <c r="AB69" s="339">
        <f t="shared" si="8"/>
        <v>0</v>
      </c>
      <c r="AC69" s="339" t="e">
        <f t="shared" si="8"/>
        <v>#DIV/0!</v>
      </c>
      <c r="AD69" s="339">
        <f t="shared" si="8"/>
        <v>0</v>
      </c>
      <c r="AE69" s="339" t="e">
        <f t="shared" si="8"/>
        <v>#DIV/0!</v>
      </c>
      <c r="AF69" s="339">
        <f t="shared" si="8"/>
        <v>0</v>
      </c>
      <c r="AG69" s="211">
        <f t="shared" ref="AG69:AG104" si="10">IF(AD69&lt;&gt;0,AD69*AA69/AB69,0)</f>
        <v>0</v>
      </c>
      <c r="AH69" s="228"/>
      <c r="AI69" s="92" t="e" cm="1">
        <f t="array" ref="AI69">_xlfn.IFS(AG69&gt;O69,"KO : Le montant retenu est supérieur au montant présenté. Merci de revoir la ligne de dépense ou plafonner son montant.",O69=0,"",AG69=O69,"OK",AG69&lt;O69,"Montant instruit inférieur au montant présenté.")</f>
        <v>#DIV/0!</v>
      </c>
      <c r="AJ69" s="69" t="e">
        <f t="shared" ref="AJ69:AJ104" si="11">O69-AG69</f>
        <v>#DIV/0!</v>
      </c>
    </row>
    <row r="70" spans="1:36">
      <c r="A70" s="37">
        <v>66</v>
      </c>
      <c r="B70" s="264"/>
      <c r="C70" s="264"/>
      <c r="D70" s="257"/>
      <c r="E70" s="258"/>
      <c r="F70" s="257"/>
      <c r="G70" s="280"/>
      <c r="H70" s="281"/>
      <c r="I70" s="261"/>
      <c r="J70" s="261"/>
      <c r="K70" s="235">
        <f t="shared" ref="K70:K104" si="12">I70+J70</f>
        <v>0</v>
      </c>
      <c r="L70" s="166"/>
      <c r="M70" s="331" t="e">
        <f t="shared" si="9"/>
        <v>#DIV/0!</v>
      </c>
      <c r="N70" s="166"/>
      <c r="O70" s="147" t="e">
        <f t="shared" ref="O70:O104" si="13">M70*N70</f>
        <v>#DIV/0!</v>
      </c>
      <c r="P70" s="332"/>
      <c r="Q70" s="263"/>
      <c r="R70" s="315">
        <f t="shared" si="8"/>
        <v>0</v>
      </c>
      <c r="S70" s="300">
        <f t="shared" si="8"/>
        <v>0</v>
      </c>
      <c r="T70" s="300">
        <f t="shared" si="8"/>
        <v>0</v>
      </c>
      <c r="U70" s="338">
        <f t="shared" si="8"/>
        <v>0</v>
      </c>
      <c r="V70" s="300">
        <f t="shared" si="8"/>
        <v>0</v>
      </c>
      <c r="W70" s="300">
        <f t="shared" si="8"/>
        <v>0</v>
      </c>
      <c r="X70" s="300">
        <f t="shared" si="8"/>
        <v>0</v>
      </c>
      <c r="Y70" s="314">
        <f t="shared" si="8"/>
        <v>0</v>
      </c>
      <c r="Z70" s="314">
        <f t="shared" si="8"/>
        <v>0</v>
      </c>
      <c r="AA70" s="339">
        <f t="shared" si="8"/>
        <v>0</v>
      </c>
      <c r="AB70" s="339">
        <f t="shared" si="8"/>
        <v>0</v>
      </c>
      <c r="AC70" s="339" t="e">
        <f t="shared" si="8"/>
        <v>#DIV/0!</v>
      </c>
      <c r="AD70" s="339">
        <f t="shared" si="8"/>
        <v>0</v>
      </c>
      <c r="AE70" s="339" t="e">
        <f t="shared" si="8"/>
        <v>#DIV/0!</v>
      </c>
      <c r="AF70" s="339">
        <f t="shared" si="8"/>
        <v>0</v>
      </c>
      <c r="AG70" s="211">
        <f t="shared" si="10"/>
        <v>0</v>
      </c>
      <c r="AH70" s="228"/>
      <c r="AI70" s="92" t="e" cm="1">
        <f t="array" ref="AI70">_xlfn.IFS(AG70&gt;O70,"KO : Le montant retenu est supérieur au montant présenté. Merci de revoir la ligne de dépense ou plafonner son montant.",O70=0,"",AG70=O70,"OK",AG70&lt;O70,"Montant instruit inférieur au montant présenté.")</f>
        <v>#DIV/0!</v>
      </c>
      <c r="AJ70" s="69" t="e">
        <f t="shared" si="11"/>
        <v>#DIV/0!</v>
      </c>
    </row>
    <row r="71" spans="1:36">
      <c r="A71" s="37">
        <v>67</v>
      </c>
      <c r="B71" s="264"/>
      <c r="C71" s="264"/>
      <c r="D71" s="257"/>
      <c r="E71" s="258"/>
      <c r="F71" s="257"/>
      <c r="G71" s="280"/>
      <c r="H71" s="281"/>
      <c r="I71" s="261"/>
      <c r="J71" s="261"/>
      <c r="K71" s="235">
        <f t="shared" si="12"/>
        <v>0</v>
      </c>
      <c r="L71" s="166"/>
      <c r="M71" s="331" t="e">
        <f t="shared" si="9"/>
        <v>#DIV/0!</v>
      </c>
      <c r="N71" s="166"/>
      <c r="O71" s="147" t="e">
        <f t="shared" si="13"/>
        <v>#DIV/0!</v>
      </c>
      <c r="P71" s="332"/>
      <c r="Q71" s="263"/>
      <c r="R71" s="315">
        <f t="shared" si="8"/>
        <v>0</v>
      </c>
      <c r="S71" s="300">
        <f t="shared" si="8"/>
        <v>0</v>
      </c>
      <c r="T71" s="300">
        <f t="shared" si="8"/>
        <v>0</v>
      </c>
      <c r="U71" s="338">
        <f t="shared" si="8"/>
        <v>0</v>
      </c>
      <c r="V71" s="300">
        <f t="shared" si="8"/>
        <v>0</v>
      </c>
      <c r="W71" s="300">
        <f t="shared" si="8"/>
        <v>0</v>
      </c>
      <c r="X71" s="300">
        <f t="shared" si="8"/>
        <v>0</v>
      </c>
      <c r="Y71" s="314">
        <f t="shared" si="8"/>
        <v>0</v>
      </c>
      <c r="Z71" s="314">
        <f t="shared" si="8"/>
        <v>0</v>
      </c>
      <c r="AA71" s="339">
        <f t="shared" si="8"/>
        <v>0</v>
      </c>
      <c r="AB71" s="339">
        <f t="shared" si="8"/>
        <v>0</v>
      </c>
      <c r="AC71" s="339" t="e">
        <f t="shared" si="8"/>
        <v>#DIV/0!</v>
      </c>
      <c r="AD71" s="339">
        <f t="shared" si="8"/>
        <v>0</v>
      </c>
      <c r="AE71" s="339" t="e">
        <f t="shared" si="8"/>
        <v>#DIV/0!</v>
      </c>
      <c r="AF71" s="339">
        <f t="shared" si="8"/>
        <v>0</v>
      </c>
      <c r="AG71" s="211">
        <f t="shared" si="10"/>
        <v>0</v>
      </c>
      <c r="AH71" s="228"/>
      <c r="AI71" s="92" t="e" cm="1">
        <f t="array" ref="AI71">_xlfn.IFS(AG71&gt;O71,"KO : Le montant retenu est supérieur au montant présenté. Merci de revoir la ligne de dépense ou plafonner son montant.",O71=0,"",AG71=O71,"OK",AG71&lt;O71,"Montant instruit inférieur au montant présenté.")</f>
        <v>#DIV/0!</v>
      </c>
      <c r="AJ71" s="69" t="e">
        <f t="shared" si="11"/>
        <v>#DIV/0!</v>
      </c>
    </row>
    <row r="72" spans="1:36">
      <c r="A72" s="37">
        <v>68</v>
      </c>
      <c r="B72" s="264"/>
      <c r="C72" s="264"/>
      <c r="D72" s="257"/>
      <c r="E72" s="258"/>
      <c r="F72" s="257"/>
      <c r="G72" s="280"/>
      <c r="H72" s="281"/>
      <c r="I72" s="261"/>
      <c r="J72" s="261"/>
      <c r="K72" s="235">
        <f t="shared" si="12"/>
        <v>0</v>
      </c>
      <c r="L72" s="166"/>
      <c r="M72" s="331" t="e">
        <f t="shared" si="9"/>
        <v>#DIV/0!</v>
      </c>
      <c r="N72" s="166"/>
      <c r="O72" s="147" t="e">
        <f t="shared" si="13"/>
        <v>#DIV/0!</v>
      </c>
      <c r="P72" s="332"/>
      <c r="Q72" s="263"/>
      <c r="R72" s="315">
        <f t="shared" ref="R72:AF88" si="14">B72</f>
        <v>0</v>
      </c>
      <c r="S72" s="300">
        <f t="shared" si="14"/>
        <v>0</v>
      </c>
      <c r="T72" s="300">
        <f t="shared" si="14"/>
        <v>0</v>
      </c>
      <c r="U72" s="338">
        <f t="shared" si="14"/>
        <v>0</v>
      </c>
      <c r="V72" s="300">
        <f t="shared" si="14"/>
        <v>0</v>
      </c>
      <c r="W72" s="300">
        <f t="shared" si="14"/>
        <v>0</v>
      </c>
      <c r="X72" s="300">
        <f t="shared" si="14"/>
        <v>0</v>
      </c>
      <c r="Y72" s="314">
        <f t="shared" si="14"/>
        <v>0</v>
      </c>
      <c r="Z72" s="314">
        <f t="shared" si="14"/>
        <v>0</v>
      </c>
      <c r="AA72" s="339">
        <f t="shared" si="14"/>
        <v>0</v>
      </c>
      <c r="AB72" s="339">
        <f t="shared" si="14"/>
        <v>0</v>
      </c>
      <c r="AC72" s="339" t="e">
        <f t="shared" si="14"/>
        <v>#DIV/0!</v>
      </c>
      <c r="AD72" s="339">
        <f t="shared" si="14"/>
        <v>0</v>
      </c>
      <c r="AE72" s="339" t="e">
        <f t="shared" si="14"/>
        <v>#DIV/0!</v>
      </c>
      <c r="AF72" s="339">
        <f t="shared" si="14"/>
        <v>0</v>
      </c>
      <c r="AG72" s="211">
        <f t="shared" si="10"/>
        <v>0</v>
      </c>
      <c r="AH72" s="228"/>
      <c r="AI72" s="92" t="e" cm="1">
        <f t="array" ref="AI72">_xlfn.IFS(AG72&gt;O72,"KO : Le montant retenu est supérieur au montant présenté. Merci de revoir la ligne de dépense ou plafonner son montant.",O72=0,"",AG72=O72,"OK",AG72&lt;O72,"Montant instruit inférieur au montant présenté.")</f>
        <v>#DIV/0!</v>
      </c>
      <c r="AJ72" s="69" t="e">
        <f t="shared" si="11"/>
        <v>#DIV/0!</v>
      </c>
    </row>
    <row r="73" spans="1:36">
      <c r="A73" s="37">
        <v>69</v>
      </c>
      <c r="B73" s="264"/>
      <c r="C73" s="264"/>
      <c r="D73" s="257"/>
      <c r="E73" s="258"/>
      <c r="F73" s="257"/>
      <c r="G73" s="280"/>
      <c r="H73" s="281"/>
      <c r="I73" s="261"/>
      <c r="J73" s="261"/>
      <c r="K73" s="235">
        <f t="shared" si="12"/>
        <v>0</v>
      </c>
      <c r="L73" s="166"/>
      <c r="M73" s="331" t="e">
        <f t="shared" si="9"/>
        <v>#DIV/0!</v>
      </c>
      <c r="N73" s="166"/>
      <c r="O73" s="147" t="e">
        <f t="shared" si="13"/>
        <v>#DIV/0!</v>
      </c>
      <c r="P73" s="332"/>
      <c r="Q73" s="263"/>
      <c r="R73" s="315">
        <f t="shared" si="14"/>
        <v>0</v>
      </c>
      <c r="S73" s="300">
        <f t="shared" si="14"/>
        <v>0</v>
      </c>
      <c r="T73" s="300">
        <f t="shared" si="14"/>
        <v>0</v>
      </c>
      <c r="U73" s="338">
        <f t="shared" si="14"/>
        <v>0</v>
      </c>
      <c r="V73" s="300">
        <f t="shared" si="14"/>
        <v>0</v>
      </c>
      <c r="W73" s="300">
        <f t="shared" si="14"/>
        <v>0</v>
      </c>
      <c r="X73" s="300">
        <f t="shared" si="14"/>
        <v>0</v>
      </c>
      <c r="Y73" s="314">
        <f t="shared" si="14"/>
        <v>0</v>
      </c>
      <c r="Z73" s="314">
        <f t="shared" si="14"/>
        <v>0</v>
      </c>
      <c r="AA73" s="339">
        <f t="shared" si="14"/>
        <v>0</v>
      </c>
      <c r="AB73" s="339">
        <f t="shared" si="14"/>
        <v>0</v>
      </c>
      <c r="AC73" s="339" t="e">
        <f t="shared" si="14"/>
        <v>#DIV/0!</v>
      </c>
      <c r="AD73" s="339">
        <f t="shared" si="14"/>
        <v>0</v>
      </c>
      <c r="AE73" s="339" t="e">
        <f t="shared" si="14"/>
        <v>#DIV/0!</v>
      </c>
      <c r="AF73" s="339">
        <f t="shared" si="14"/>
        <v>0</v>
      </c>
      <c r="AG73" s="211">
        <f t="shared" si="10"/>
        <v>0</v>
      </c>
      <c r="AH73" s="228"/>
      <c r="AI73" s="92" t="e" cm="1">
        <f t="array" ref="AI73">_xlfn.IFS(AG73&gt;O73,"KO : Le montant retenu est supérieur au montant présenté. Merci de revoir la ligne de dépense ou plafonner son montant.",O73=0,"",AG73=O73,"OK",AG73&lt;O73,"Montant instruit inférieur au montant présenté.")</f>
        <v>#DIV/0!</v>
      </c>
      <c r="AJ73" s="69" t="e">
        <f t="shared" si="11"/>
        <v>#DIV/0!</v>
      </c>
    </row>
    <row r="74" spans="1:36">
      <c r="A74" s="37">
        <v>70</v>
      </c>
      <c r="B74" s="264"/>
      <c r="C74" s="264"/>
      <c r="D74" s="257"/>
      <c r="E74" s="258"/>
      <c r="F74" s="257"/>
      <c r="G74" s="280"/>
      <c r="H74" s="281"/>
      <c r="I74" s="261"/>
      <c r="J74" s="261"/>
      <c r="K74" s="235">
        <f t="shared" si="12"/>
        <v>0</v>
      </c>
      <c r="L74" s="166"/>
      <c r="M74" s="331" t="e">
        <f t="shared" si="9"/>
        <v>#DIV/0!</v>
      </c>
      <c r="N74" s="166"/>
      <c r="O74" s="147" t="e">
        <f t="shared" si="13"/>
        <v>#DIV/0!</v>
      </c>
      <c r="P74" s="332"/>
      <c r="Q74" s="263"/>
      <c r="R74" s="315">
        <f t="shared" si="14"/>
        <v>0</v>
      </c>
      <c r="S74" s="300">
        <f t="shared" si="14"/>
        <v>0</v>
      </c>
      <c r="T74" s="300">
        <f t="shared" si="14"/>
        <v>0</v>
      </c>
      <c r="U74" s="338">
        <f t="shared" si="14"/>
        <v>0</v>
      </c>
      <c r="V74" s="300">
        <f t="shared" si="14"/>
        <v>0</v>
      </c>
      <c r="W74" s="300">
        <f t="shared" si="14"/>
        <v>0</v>
      </c>
      <c r="X74" s="300">
        <f t="shared" si="14"/>
        <v>0</v>
      </c>
      <c r="Y74" s="314">
        <f t="shared" si="14"/>
        <v>0</v>
      </c>
      <c r="Z74" s="314">
        <f t="shared" si="14"/>
        <v>0</v>
      </c>
      <c r="AA74" s="339">
        <f t="shared" si="14"/>
        <v>0</v>
      </c>
      <c r="AB74" s="339">
        <f t="shared" si="14"/>
        <v>0</v>
      </c>
      <c r="AC74" s="339" t="e">
        <f t="shared" si="14"/>
        <v>#DIV/0!</v>
      </c>
      <c r="AD74" s="339">
        <f t="shared" si="14"/>
        <v>0</v>
      </c>
      <c r="AE74" s="339" t="e">
        <f t="shared" si="14"/>
        <v>#DIV/0!</v>
      </c>
      <c r="AF74" s="339">
        <f t="shared" si="14"/>
        <v>0</v>
      </c>
      <c r="AG74" s="211">
        <f t="shared" si="10"/>
        <v>0</v>
      </c>
      <c r="AH74" s="228"/>
      <c r="AI74" s="92" t="e" cm="1">
        <f t="array" ref="AI74">_xlfn.IFS(AG74&gt;O74,"KO : Le montant retenu est supérieur au montant présenté. Merci de revoir la ligne de dépense ou plafonner son montant.",O74=0,"",AG74=O74,"OK",AG74&lt;O74,"Montant instruit inférieur au montant présenté.")</f>
        <v>#DIV/0!</v>
      </c>
      <c r="AJ74" s="69" t="e">
        <f t="shared" si="11"/>
        <v>#DIV/0!</v>
      </c>
    </row>
    <row r="75" spans="1:36">
      <c r="A75" s="37">
        <v>71</v>
      </c>
      <c r="B75" s="264"/>
      <c r="C75" s="264"/>
      <c r="D75" s="257"/>
      <c r="E75" s="258"/>
      <c r="F75" s="257"/>
      <c r="G75" s="280"/>
      <c r="H75" s="281"/>
      <c r="I75" s="261"/>
      <c r="J75" s="261"/>
      <c r="K75" s="235">
        <f t="shared" si="12"/>
        <v>0</v>
      </c>
      <c r="L75" s="166"/>
      <c r="M75" s="331" t="e">
        <f t="shared" si="9"/>
        <v>#DIV/0!</v>
      </c>
      <c r="N75" s="166"/>
      <c r="O75" s="147" t="e">
        <f t="shared" si="13"/>
        <v>#DIV/0!</v>
      </c>
      <c r="P75" s="332"/>
      <c r="Q75" s="263"/>
      <c r="R75" s="315">
        <f t="shared" si="14"/>
        <v>0</v>
      </c>
      <c r="S75" s="300">
        <f t="shared" si="14"/>
        <v>0</v>
      </c>
      <c r="T75" s="300">
        <f t="shared" si="14"/>
        <v>0</v>
      </c>
      <c r="U75" s="338">
        <f t="shared" si="14"/>
        <v>0</v>
      </c>
      <c r="V75" s="300">
        <f t="shared" si="14"/>
        <v>0</v>
      </c>
      <c r="W75" s="300">
        <f t="shared" si="14"/>
        <v>0</v>
      </c>
      <c r="X75" s="300">
        <f t="shared" si="14"/>
        <v>0</v>
      </c>
      <c r="Y75" s="314">
        <f t="shared" si="14"/>
        <v>0</v>
      </c>
      <c r="Z75" s="314">
        <f t="shared" si="14"/>
        <v>0</v>
      </c>
      <c r="AA75" s="339">
        <f t="shared" si="14"/>
        <v>0</v>
      </c>
      <c r="AB75" s="339">
        <f t="shared" si="14"/>
        <v>0</v>
      </c>
      <c r="AC75" s="339" t="e">
        <f t="shared" si="14"/>
        <v>#DIV/0!</v>
      </c>
      <c r="AD75" s="339">
        <f t="shared" si="14"/>
        <v>0</v>
      </c>
      <c r="AE75" s="339" t="e">
        <f t="shared" si="14"/>
        <v>#DIV/0!</v>
      </c>
      <c r="AF75" s="339">
        <f t="shared" si="14"/>
        <v>0</v>
      </c>
      <c r="AG75" s="211">
        <f t="shared" si="10"/>
        <v>0</v>
      </c>
      <c r="AH75" s="228"/>
      <c r="AI75" s="92" t="e" cm="1">
        <f t="array" ref="AI75">_xlfn.IFS(AG75&gt;O75,"KO : Le montant retenu est supérieur au montant présenté. Merci de revoir la ligne de dépense ou plafonner son montant.",O75=0,"",AG75=O75,"OK",AG75&lt;O75,"Montant instruit inférieur au montant présenté.")</f>
        <v>#DIV/0!</v>
      </c>
      <c r="AJ75" s="69" t="e">
        <f t="shared" si="11"/>
        <v>#DIV/0!</v>
      </c>
    </row>
    <row r="76" spans="1:36">
      <c r="A76" s="37">
        <v>72</v>
      </c>
      <c r="B76" s="264"/>
      <c r="C76" s="264"/>
      <c r="D76" s="257"/>
      <c r="E76" s="258"/>
      <c r="F76" s="257"/>
      <c r="G76" s="280"/>
      <c r="H76" s="281"/>
      <c r="I76" s="261"/>
      <c r="J76" s="261"/>
      <c r="K76" s="235">
        <f t="shared" si="12"/>
        <v>0</v>
      </c>
      <c r="L76" s="166"/>
      <c r="M76" s="331" t="e">
        <f t="shared" si="9"/>
        <v>#DIV/0!</v>
      </c>
      <c r="N76" s="166"/>
      <c r="O76" s="147" t="e">
        <f t="shared" si="13"/>
        <v>#DIV/0!</v>
      </c>
      <c r="P76" s="332"/>
      <c r="Q76" s="263"/>
      <c r="R76" s="315">
        <f t="shared" si="14"/>
        <v>0</v>
      </c>
      <c r="S76" s="300">
        <f t="shared" si="14"/>
        <v>0</v>
      </c>
      <c r="T76" s="300">
        <f t="shared" si="14"/>
        <v>0</v>
      </c>
      <c r="U76" s="338">
        <f t="shared" si="14"/>
        <v>0</v>
      </c>
      <c r="V76" s="300">
        <f t="shared" si="14"/>
        <v>0</v>
      </c>
      <c r="W76" s="300">
        <f t="shared" si="14"/>
        <v>0</v>
      </c>
      <c r="X76" s="300">
        <f t="shared" si="14"/>
        <v>0</v>
      </c>
      <c r="Y76" s="314">
        <f t="shared" si="14"/>
        <v>0</v>
      </c>
      <c r="Z76" s="314">
        <f t="shared" si="14"/>
        <v>0</v>
      </c>
      <c r="AA76" s="339">
        <f t="shared" si="14"/>
        <v>0</v>
      </c>
      <c r="AB76" s="339">
        <f t="shared" si="14"/>
        <v>0</v>
      </c>
      <c r="AC76" s="339" t="e">
        <f t="shared" si="14"/>
        <v>#DIV/0!</v>
      </c>
      <c r="AD76" s="339">
        <f t="shared" si="14"/>
        <v>0</v>
      </c>
      <c r="AE76" s="339" t="e">
        <f t="shared" si="14"/>
        <v>#DIV/0!</v>
      </c>
      <c r="AF76" s="339">
        <f t="shared" si="14"/>
        <v>0</v>
      </c>
      <c r="AG76" s="211">
        <f t="shared" si="10"/>
        <v>0</v>
      </c>
      <c r="AH76" s="228"/>
      <c r="AI76" s="92" t="e" cm="1">
        <f t="array" ref="AI76">_xlfn.IFS(AG76&gt;O76,"KO : Le montant retenu est supérieur au montant présenté. Merci de revoir la ligne de dépense ou plafonner son montant.",O76=0,"",AG76=O76,"OK",AG76&lt;O76,"Montant instruit inférieur au montant présenté.")</f>
        <v>#DIV/0!</v>
      </c>
      <c r="AJ76" s="69" t="e">
        <f t="shared" si="11"/>
        <v>#DIV/0!</v>
      </c>
    </row>
    <row r="77" spans="1:36">
      <c r="A77" s="37">
        <v>73</v>
      </c>
      <c r="B77" s="264"/>
      <c r="C77" s="264"/>
      <c r="D77" s="257"/>
      <c r="E77" s="258"/>
      <c r="F77" s="257"/>
      <c r="G77" s="280"/>
      <c r="H77" s="281"/>
      <c r="I77" s="261"/>
      <c r="J77" s="261"/>
      <c r="K77" s="235">
        <f t="shared" si="12"/>
        <v>0</v>
      </c>
      <c r="L77" s="166"/>
      <c r="M77" s="331" t="e">
        <f t="shared" si="9"/>
        <v>#DIV/0!</v>
      </c>
      <c r="N77" s="166"/>
      <c r="O77" s="147" t="e">
        <f t="shared" si="13"/>
        <v>#DIV/0!</v>
      </c>
      <c r="P77" s="332"/>
      <c r="Q77" s="263"/>
      <c r="R77" s="315">
        <f t="shared" si="14"/>
        <v>0</v>
      </c>
      <c r="S77" s="300">
        <f t="shared" si="14"/>
        <v>0</v>
      </c>
      <c r="T77" s="300">
        <f t="shared" si="14"/>
        <v>0</v>
      </c>
      <c r="U77" s="338">
        <f t="shared" si="14"/>
        <v>0</v>
      </c>
      <c r="V77" s="300">
        <f t="shared" si="14"/>
        <v>0</v>
      </c>
      <c r="W77" s="300">
        <f t="shared" si="14"/>
        <v>0</v>
      </c>
      <c r="X77" s="300">
        <f t="shared" si="14"/>
        <v>0</v>
      </c>
      <c r="Y77" s="314">
        <f t="shared" si="14"/>
        <v>0</v>
      </c>
      <c r="Z77" s="314">
        <f t="shared" si="14"/>
        <v>0</v>
      </c>
      <c r="AA77" s="339">
        <f t="shared" si="14"/>
        <v>0</v>
      </c>
      <c r="AB77" s="339">
        <f t="shared" si="14"/>
        <v>0</v>
      </c>
      <c r="AC77" s="339" t="e">
        <f t="shared" si="14"/>
        <v>#DIV/0!</v>
      </c>
      <c r="AD77" s="339">
        <f t="shared" si="14"/>
        <v>0</v>
      </c>
      <c r="AE77" s="339" t="e">
        <f t="shared" si="14"/>
        <v>#DIV/0!</v>
      </c>
      <c r="AF77" s="339">
        <f t="shared" si="14"/>
        <v>0</v>
      </c>
      <c r="AG77" s="211">
        <f t="shared" si="10"/>
        <v>0</v>
      </c>
      <c r="AH77" s="228"/>
      <c r="AI77" s="92" t="e" cm="1">
        <f t="array" ref="AI77">_xlfn.IFS(AG77&gt;O77,"KO : Le montant retenu est supérieur au montant présenté. Merci de revoir la ligne de dépense ou plafonner son montant.",O77=0,"",AG77=O77,"OK",AG77&lt;O77,"Montant instruit inférieur au montant présenté.")</f>
        <v>#DIV/0!</v>
      </c>
      <c r="AJ77" s="69" t="e">
        <f t="shared" si="11"/>
        <v>#DIV/0!</v>
      </c>
    </row>
    <row r="78" spans="1:36">
      <c r="A78" s="37">
        <v>74</v>
      </c>
      <c r="B78" s="264"/>
      <c r="C78" s="264"/>
      <c r="D78" s="257"/>
      <c r="E78" s="258"/>
      <c r="F78" s="257"/>
      <c r="G78" s="280"/>
      <c r="H78" s="281"/>
      <c r="I78" s="261"/>
      <c r="J78" s="261"/>
      <c r="K78" s="235">
        <f t="shared" si="12"/>
        <v>0</v>
      </c>
      <c r="L78" s="166"/>
      <c r="M78" s="331" t="e">
        <f t="shared" si="9"/>
        <v>#DIV/0!</v>
      </c>
      <c r="N78" s="166"/>
      <c r="O78" s="147" t="e">
        <f t="shared" si="13"/>
        <v>#DIV/0!</v>
      </c>
      <c r="P78" s="332"/>
      <c r="Q78" s="263"/>
      <c r="R78" s="315">
        <f t="shared" si="14"/>
        <v>0</v>
      </c>
      <c r="S78" s="300">
        <f t="shared" si="14"/>
        <v>0</v>
      </c>
      <c r="T78" s="300">
        <f t="shared" si="14"/>
        <v>0</v>
      </c>
      <c r="U78" s="338">
        <f t="shared" si="14"/>
        <v>0</v>
      </c>
      <c r="V78" s="300">
        <f t="shared" si="14"/>
        <v>0</v>
      </c>
      <c r="W78" s="300">
        <f t="shared" si="14"/>
        <v>0</v>
      </c>
      <c r="X78" s="300">
        <f t="shared" si="14"/>
        <v>0</v>
      </c>
      <c r="Y78" s="314">
        <f t="shared" si="14"/>
        <v>0</v>
      </c>
      <c r="Z78" s="314">
        <f t="shared" si="14"/>
        <v>0</v>
      </c>
      <c r="AA78" s="339">
        <f t="shared" si="14"/>
        <v>0</v>
      </c>
      <c r="AB78" s="339">
        <f t="shared" si="14"/>
        <v>0</v>
      </c>
      <c r="AC78" s="339" t="e">
        <f t="shared" si="14"/>
        <v>#DIV/0!</v>
      </c>
      <c r="AD78" s="339">
        <f t="shared" si="14"/>
        <v>0</v>
      </c>
      <c r="AE78" s="339" t="e">
        <f t="shared" si="14"/>
        <v>#DIV/0!</v>
      </c>
      <c r="AF78" s="339">
        <f t="shared" si="14"/>
        <v>0</v>
      </c>
      <c r="AG78" s="211">
        <f t="shared" si="10"/>
        <v>0</v>
      </c>
      <c r="AH78" s="228"/>
      <c r="AI78" s="92" t="e" cm="1">
        <f t="array" ref="AI78">_xlfn.IFS(AG78&gt;O78,"KO : Le montant retenu est supérieur au montant présenté. Merci de revoir la ligne de dépense ou plafonner son montant.",O78=0,"",AG78=O78,"OK",AG78&lt;O78,"Montant instruit inférieur au montant présenté.")</f>
        <v>#DIV/0!</v>
      </c>
      <c r="AJ78" s="69" t="e">
        <f t="shared" si="11"/>
        <v>#DIV/0!</v>
      </c>
    </row>
    <row r="79" spans="1:36">
      <c r="A79" s="37">
        <v>75</v>
      </c>
      <c r="B79" s="264"/>
      <c r="C79" s="264"/>
      <c r="D79" s="257"/>
      <c r="E79" s="258"/>
      <c r="F79" s="257"/>
      <c r="G79" s="280"/>
      <c r="H79" s="281"/>
      <c r="I79" s="261"/>
      <c r="J79" s="261"/>
      <c r="K79" s="235">
        <f t="shared" si="12"/>
        <v>0</v>
      </c>
      <c r="L79" s="166"/>
      <c r="M79" s="331" t="e">
        <f t="shared" si="9"/>
        <v>#DIV/0!</v>
      </c>
      <c r="N79" s="166"/>
      <c r="O79" s="147" t="e">
        <f t="shared" si="13"/>
        <v>#DIV/0!</v>
      </c>
      <c r="P79" s="332"/>
      <c r="Q79" s="263"/>
      <c r="R79" s="315">
        <f t="shared" si="14"/>
        <v>0</v>
      </c>
      <c r="S79" s="300">
        <f t="shared" si="14"/>
        <v>0</v>
      </c>
      <c r="T79" s="300">
        <f t="shared" si="14"/>
        <v>0</v>
      </c>
      <c r="U79" s="338">
        <f t="shared" si="14"/>
        <v>0</v>
      </c>
      <c r="V79" s="300">
        <f t="shared" si="14"/>
        <v>0</v>
      </c>
      <c r="W79" s="300">
        <f t="shared" si="14"/>
        <v>0</v>
      </c>
      <c r="X79" s="300">
        <f t="shared" si="14"/>
        <v>0</v>
      </c>
      <c r="Y79" s="314">
        <f t="shared" si="14"/>
        <v>0</v>
      </c>
      <c r="Z79" s="314">
        <f t="shared" si="14"/>
        <v>0</v>
      </c>
      <c r="AA79" s="339">
        <f t="shared" si="14"/>
        <v>0</v>
      </c>
      <c r="AB79" s="339">
        <f t="shared" si="14"/>
        <v>0</v>
      </c>
      <c r="AC79" s="339" t="e">
        <f t="shared" si="14"/>
        <v>#DIV/0!</v>
      </c>
      <c r="AD79" s="339">
        <f t="shared" si="14"/>
        <v>0</v>
      </c>
      <c r="AE79" s="339" t="e">
        <f t="shared" si="14"/>
        <v>#DIV/0!</v>
      </c>
      <c r="AF79" s="339">
        <f t="shared" si="14"/>
        <v>0</v>
      </c>
      <c r="AG79" s="211">
        <f t="shared" si="10"/>
        <v>0</v>
      </c>
      <c r="AH79" s="228"/>
      <c r="AI79" s="92" t="e" cm="1">
        <f t="array" ref="AI79">_xlfn.IFS(AG79&gt;O79,"KO : Le montant retenu est supérieur au montant présenté. Merci de revoir la ligne de dépense ou plafonner son montant.",O79=0,"",AG79=O79,"OK",AG79&lt;O79,"Montant instruit inférieur au montant présenté.")</f>
        <v>#DIV/0!</v>
      </c>
      <c r="AJ79" s="69" t="e">
        <f t="shared" si="11"/>
        <v>#DIV/0!</v>
      </c>
    </row>
    <row r="80" spans="1:36">
      <c r="A80" s="37">
        <v>76</v>
      </c>
      <c r="B80" s="264"/>
      <c r="C80" s="264"/>
      <c r="D80" s="257"/>
      <c r="E80" s="258"/>
      <c r="F80" s="257"/>
      <c r="G80" s="280"/>
      <c r="H80" s="281"/>
      <c r="I80" s="261"/>
      <c r="J80" s="261"/>
      <c r="K80" s="235">
        <f t="shared" si="12"/>
        <v>0</v>
      </c>
      <c r="L80" s="166"/>
      <c r="M80" s="331" t="e">
        <f t="shared" si="9"/>
        <v>#DIV/0!</v>
      </c>
      <c r="N80" s="166"/>
      <c r="O80" s="147" t="e">
        <f t="shared" si="13"/>
        <v>#DIV/0!</v>
      </c>
      <c r="P80" s="332"/>
      <c r="Q80" s="263"/>
      <c r="R80" s="315">
        <f t="shared" si="14"/>
        <v>0</v>
      </c>
      <c r="S80" s="300">
        <f t="shared" si="14"/>
        <v>0</v>
      </c>
      <c r="T80" s="300">
        <f t="shared" si="14"/>
        <v>0</v>
      </c>
      <c r="U80" s="338">
        <f t="shared" si="14"/>
        <v>0</v>
      </c>
      <c r="V80" s="300">
        <f t="shared" si="14"/>
        <v>0</v>
      </c>
      <c r="W80" s="300">
        <f t="shared" si="14"/>
        <v>0</v>
      </c>
      <c r="X80" s="300">
        <f t="shared" si="14"/>
        <v>0</v>
      </c>
      <c r="Y80" s="314">
        <f t="shared" si="14"/>
        <v>0</v>
      </c>
      <c r="Z80" s="314">
        <f t="shared" si="14"/>
        <v>0</v>
      </c>
      <c r="AA80" s="339">
        <f t="shared" si="14"/>
        <v>0</v>
      </c>
      <c r="AB80" s="339">
        <f t="shared" si="14"/>
        <v>0</v>
      </c>
      <c r="AC80" s="339" t="e">
        <f t="shared" si="14"/>
        <v>#DIV/0!</v>
      </c>
      <c r="AD80" s="339">
        <f t="shared" si="14"/>
        <v>0</v>
      </c>
      <c r="AE80" s="339" t="e">
        <f t="shared" si="14"/>
        <v>#DIV/0!</v>
      </c>
      <c r="AF80" s="339">
        <f t="shared" si="14"/>
        <v>0</v>
      </c>
      <c r="AG80" s="211">
        <f t="shared" si="10"/>
        <v>0</v>
      </c>
      <c r="AH80" s="228"/>
      <c r="AI80" s="92" t="e" cm="1">
        <f t="array" ref="AI80">_xlfn.IFS(AG80&gt;O80,"KO : Le montant retenu est supérieur au montant présenté. Merci de revoir la ligne de dépense ou plafonner son montant.",O80=0,"",AG80=O80,"OK",AG80&lt;O80,"Montant instruit inférieur au montant présenté.")</f>
        <v>#DIV/0!</v>
      </c>
      <c r="AJ80" s="69" t="e">
        <f t="shared" si="11"/>
        <v>#DIV/0!</v>
      </c>
    </row>
    <row r="81" spans="1:36">
      <c r="A81" s="37">
        <v>77</v>
      </c>
      <c r="B81" s="264"/>
      <c r="C81" s="264"/>
      <c r="D81" s="257"/>
      <c r="E81" s="258"/>
      <c r="F81" s="257"/>
      <c r="G81" s="280"/>
      <c r="H81" s="281"/>
      <c r="I81" s="261"/>
      <c r="J81" s="261"/>
      <c r="K81" s="235">
        <f t="shared" si="12"/>
        <v>0</v>
      </c>
      <c r="L81" s="166"/>
      <c r="M81" s="331" t="e">
        <f t="shared" si="9"/>
        <v>#DIV/0!</v>
      </c>
      <c r="N81" s="166"/>
      <c r="O81" s="147" t="e">
        <f t="shared" si="13"/>
        <v>#DIV/0!</v>
      </c>
      <c r="P81" s="332"/>
      <c r="Q81" s="263"/>
      <c r="R81" s="315">
        <f t="shared" si="14"/>
        <v>0</v>
      </c>
      <c r="S81" s="300">
        <f t="shared" si="14"/>
        <v>0</v>
      </c>
      <c r="T81" s="300">
        <f t="shared" si="14"/>
        <v>0</v>
      </c>
      <c r="U81" s="338">
        <f t="shared" si="14"/>
        <v>0</v>
      </c>
      <c r="V81" s="300">
        <f t="shared" si="14"/>
        <v>0</v>
      </c>
      <c r="W81" s="300">
        <f t="shared" si="14"/>
        <v>0</v>
      </c>
      <c r="X81" s="300">
        <f t="shared" si="14"/>
        <v>0</v>
      </c>
      <c r="Y81" s="314">
        <f t="shared" si="14"/>
        <v>0</v>
      </c>
      <c r="Z81" s="314">
        <f t="shared" si="14"/>
        <v>0</v>
      </c>
      <c r="AA81" s="339">
        <f t="shared" si="14"/>
        <v>0</v>
      </c>
      <c r="AB81" s="339">
        <f t="shared" si="14"/>
        <v>0</v>
      </c>
      <c r="AC81" s="339" t="e">
        <f t="shared" si="14"/>
        <v>#DIV/0!</v>
      </c>
      <c r="AD81" s="339">
        <f t="shared" si="14"/>
        <v>0</v>
      </c>
      <c r="AE81" s="339" t="e">
        <f t="shared" si="14"/>
        <v>#DIV/0!</v>
      </c>
      <c r="AF81" s="339">
        <f t="shared" si="14"/>
        <v>0</v>
      </c>
      <c r="AG81" s="211">
        <f t="shared" si="10"/>
        <v>0</v>
      </c>
      <c r="AH81" s="228"/>
      <c r="AI81" s="92" t="e" cm="1">
        <f t="array" ref="AI81">_xlfn.IFS(AG81&gt;O81,"KO : Le montant retenu est supérieur au montant présenté. Merci de revoir la ligne de dépense ou plafonner son montant.",O81=0,"",AG81=O81,"OK",AG81&lt;O81,"Montant instruit inférieur au montant présenté.")</f>
        <v>#DIV/0!</v>
      </c>
      <c r="AJ81" s="69" t="e">
        <f t="shared" si="11"/>
        <v>#DIV/0!</v>
      </c>
    </row>
    <row r="82" spans="1:36">
      <c r="A82" s="37">
        <v>78</v>
      </c>
      <c r="B82" s="264"/>
      <c r="C82" s="264"/>
      <c r="D82" s="257"/>
      <c r="E82" s="258"/>
      <c r="F82" s="257"/>
      <c r="G82" s="280"/>
      <c r="H82" s="281"/>
      <c r="I82" s="261"/>
      <c r="J82" s="261"/>
      <c r="K82" s="235">
        <f t="shared" si="12"/>
        <v>0</v>
      </c>
      <c r="L82" s="166"/>
      <c r="M82" s="331" t="e">
        <f t="shared" si="9"/>
        <v>#DIV/0!</v>
      </c>
      <c r="N82" s="166"/>
      <c r="O82" s="147" t="e">
        <f t="shared" si="13"/>
        <v>#DIV/0!</v>
      </c>
      <c r="P82" s="332"/>
      <c r="Q82" s="263"/>
      <c r="R82" s="315">
        <f t="shared" si="14"/>
        <v>0</v>
      </c>
      <c r="S82" s="300">
        <f t="shared" si="14"/>
        <v>0</v>
      </c>
      <c r="T82" s="300">
        <f t="shared" si="14"/>
        <v>0</v>
      </c>
      <c r="U82" s="338">
        <f t="shared" si="14"/>
        <v>0</v>
      </c>
      <c r="V82" s="300">
        <f t="shared" si="14"/>
        <v>0</v>
      </c>
      <c r="W82" s="300">
        <f t="shared" si="14"/>
        <v>0</v>
      </c>
      <c r="X82" s="300">
        <f t="shared" si="14"/>
        <v>0</v>
      </c>
      <c r="Y82" s="314">
        <f t="shared" si="14"/>
        <v>0</v>
      </c>
      <c r="Z82" s="314">
        <f t="shared" si="14"/>
        <v>0</v>
      </c>
      <c r="AA82" s="339">
        <f t="shared" si="14"/>
        <v>0</v>
      </c>
      <c r="AB82" s="339">
        <f t="shared" si="14"/>
        <v>0</v>
      </c>
      <c r="AC82" s="339" t="e">
        <f t="shared" si="14"/>
        <v>#DIV/0!</v>
      </c>
      <c r="AD82" s="339">
        <f t="shared" si="14"/>
        <v>0</v>
      </c>
      <c r="AE82" s="339" t="e">
        <f t="shared" si="14"/>
        <v>#DIV/0!</v>
      </c>
      <c r="AF82" s="339">
        <f t="shared" si="14"/>
        <v>0</v>
      </c>
      <c r="AG82" s="211">
        <f t="shared" si="10"/>
        <v>0</v>
      </c>
      <c r="AH82" s="228"/>
      <c r="AI82" s="92" t="e" cm="1">
        <f t="array" ref="AI82">_xlfn.IFS(AG82&gt;O82,"KO : Le montant retenu est supérieur au montant présenté. Merci de revoir la ligne de dépense ou plafonner son montant.",O82=0,"",AG82=O82,"OK",AG82&lt;O82,"Montant instruit inférieur au montant présenté.")</f>
        <v>#DIV/0!</v>
      </c>
      <c r="AJ82" s="69" t="e">
        <f t="shared" si="11"/>
        <v>#DIV/0!</v>
      </c>
    </row>
    <row r="83" spans="1:36">
      <c r="A83" s="37">
        <v>79</v>
      </c>
      <c r="B83" s="264"/>
      <c r="C83" s="264"/>
      <c r="D83" s="257"/>
      <c r="E83" s="258"/>
      <c r="F83" s="257"/>
      <c r="G83" s="280"/>
      <c r="H83" s="281"/>
      <c r="I83" s="261"/>
      <c r="J83" s="261"/>
      <c r="K83" s="235">
        <f t="shared" si="12"/>
        <v>0</v>
      </c>
      <c r="L83" s="166"/>
      <c r="M83" s="331" t="e">
        <f t="shared" si="9"/>
        <v>#DIV/0!</v>
      </c>
      <c r="N83" s="166"/>
      <c r="O83" s="147" t="e">
        <f t="shared" si="13"/>
        <v>#DIV/0!</v>
      </c>
      <c r="P83" s="332"/>
      <c r="Q83" s="263"/>
      <c r="R83" s="315">
        <f t="shared" si="14"/>
        <v>0</v>
      </c>
      <c r="S83" s="300">
        <f t="shared" si="14"/>
        <v>0</v>
      </c>
      <c r="T83" s="300">
        <f t="shared" si="14"/>
        <v>0</v>
      </c>
      <c r="U83" s="338">
        <f t="shared" si="14"/>
        <v>0</v>
      </c>
      <c r="V83" s="300">
        <f t="shared" si="14"/>
        <v>0</v>
      </c>
      <c r="W83" s="300">
        <f t="shared" si="14"/>
        <v>0</v>
      </c>
      <c r="X83" s="300">
        <f t="shared" si="14"/>
        <v>0</v>
      </c>
      <c r="Y83" s="314">
        <f t="shared" si="14"/>
        <v>0</v>
      </c>
      <c r="Z83" s="314">
        <f t="shared" si="14"/>
        <v>0</v>
      </c>
      <c r="AA83" s="339">
        <f t="shared" si="14"/>
        <v>0</v>
      </c>
      <c r="AB83" s="339">
        <f t="shared" si="14"/>
        <v>0</v>
      </c>
      <c r="AC83" s="339" t="e">
        <f t="shared" si="14"/>
        <v>#DIV/0!</v>
      </c>
      <c r="AD83" s="339">
        <f t="shared" si="14"/>
        <v>0</v>
      </c>
      <c r="AE83" s="339" t="e">
        <f t="shared" si="14"/>
        <v>#DIV/0!</v>
      </c>
      <c r="AF83" s="339">
        <f t="shared" si="14"/>
        <v>0</v>
      </c>
      <c r="AG83" s="211">
        <f t="shared" si="10"/>
        <v>0</v>
      </c>
      <c r="AH83" s="228"/>
      <c r="AI83" s="92" t="e" cm="1">
        <f t="array" ref="AI83">_xlfn.IFS(AG83&gt;O83,"KO : Le montant retenu est supérieur au montant présenté. Merci de revoir la ligne de dépense ou plafonner son montant.",O83=0,"",AG83=O83,"OK",AG83&lt;O83,"Montant instruit inférieur au montant présenté.")</f>
        <v>#DIV/0!</v>
      </c>
      <c r="AJ83" s="69" t="e">
        <f t="shared" si="11"/>
        <v>#DIV/0!</v>
      </c>
    </row>
    <row r="84" spans="1:36">
      <c r="A84" s="37">
        <v>80</v>
      </c>
      <c r="B84" s="264"/>
      <c r="C84" s="264"/>
      <c r="D84" s="257"/>
      <c r="E84" s="258"/>
      <c r="F84" s="257"/>
      <c r="G84" s="280"/>
      <c r="H84" s="281"/>
      <c r="I84" s="261"/>
      <c r="J84" s="261"/>
      <c r="K84" s="235">
        <f t="shared" si="12"/>
        <v>0</v>
      </c>
      <c r="L84" s="166"/>
      <c r="M84" s="331" t="e">
        <f t="shared" si="9"/>
        <v>#DIV/0!</v>
      </c>
      <c r="N84" s="166"/>
      <c r="O84" s="147" t="e">
        <f t="shared" si="13"/>
        <v>#DIV/0!</v>
      </c>
      <c r="P84" s="332"/>
      <c r="Q84" s="263"/>
      <c r="R84" s="315">
        <f t="shared" si="14"/>
        <v>0</v>
      </c>
      <c r="S84" s="300">
        <f t="shared" si="14"/>
        <v>0</v>
      </c>
      <c r="T84" s="300">
        <f t="shared" si="14"/>
        <v>0</v>
      </c>
      <c r="U84" s="338">
        <f t="shared" si="14"/>
        <v>0</v>
      </c>
      <c r="V84" s="300">
        <f t="shared" si="14"/>
        <v>0</v>
      </c>
      <c r="W84" s="300">
        <f t="shared" si="14"/>
        <v>0</v>
      </c>
      <c r="X84" s="300">
        <f t="shared" si="14"/>
        <v>0</v>
      </c>
      <c r="Y84" s="314">
        <f t="shared" si="14"/>
        <v>0</v>
      </c>
      <c r="Z84" s="314">
        <f t="shared" si="14"/>
        <v>0</v>
      </c>
      <c r="AA84" s="339">
        <f t="shared" si="14"/>
        <v>0</v>
      </c>
      <c r="AB84" s="339">
        <f t="shared" si="14"/>
        <v>0</v>
      </c>
      <c r="AC84" s="339" t="e">
        <f t="shared" si="14"/>
        <v>#DIV/0!</v>
      </c>
      <c r="AD84" s="339">
        <f t="shared" si="14"/>
        <v>0</v>
      </c>
      <c r="AE84" s="339" t="e">
        <f t="shared" si="14"/>
        <v>#DIV/0!</v>
      </c>
      <c r="AF84" s="339">
        <f t="shared" si="14"/>
        <v>0</v>
      </c>
      <c r="AG84" s="211">
        <f t="shared" si="10"/>
        <v>0</v>
      </c>
      <c r="AH84" s="228"/>
      <c r="AI84" s="92" t="e" cm="1">
        <f t="array" ref="AI84">_xlfn.IFS(AG84&gt;O84,"KO : Le montant retenu est supérieur au montant présenté. Merci de revoir la ligne de dépense ou plafonner son montant.",O84=0,"",AG84=O84,"OK",AG84&lt;O84,"Montant instruit inférieur au montant présenté.")</f>
        <v>#DIV/0!</v>
      </c>
      <c r="AJ84" s="69" t="e">
        <f t="shared" si="11"/>
        <v>#DIV/0!</v>
      </c>
    </row>
    <row r="85" spans="1:36">
      <c r="A85" s="37">
        <v>81</v>
      </c>
      <c r="B85" s="264"/>
      <c r="C85" s="264"/>
      <c r="D85" s="257"/>
      <c r="E85" s="258"/>
      <c r="F85" s="257"/>
      <c r="G85" s="280"/>
      <c r="H85" s="281"/>
      <c r="I85" s="261"/>
      <c r="J85" s="261"/>
      <c r="K85" s="235">
        <f t="shared" si="12"/>
        <v>0</v>
      </c>
      <c r="L85" s="166"/>
      <c r="M85" s="331" t="e">
        <f t="shared" si="9"/>
        <v>#DIV/0!</v>
      </c>
      <c r="N85" s="166"/>
      <c r="O85" s="147" t="e">
        <f t="shared" si="13"/>
        <v>#DIV/0!</v>
      </c>
      <c r="P85" s="332"/>
      <c r="Q85" s="263"/>
      <c r="R85" s="315">
        <f t="shared" si="14"/>
        <v>0</v>
      </c>
      <c r="S85" s="300">
        <f t="shared" si="14"/>
        <v>0</v>
      </c>
      <c r="T85" s="300">
        <f t="shared" si="14"/>
        <v>0</v>
      </c>
      <c r="U85" s="338">
        <f t="shared" si="14"/>
        <v>0</v>
      </c>
      <c r="V85" s="300">
        <f t="shared" si="14"/>
        <v>0</v>
      </c>
      <c r="W85" s="300">
        <f t="shared" si="14"/>
        <v>0</v>
      </c>
      <c r="X85" s="300">
        <f t="shared" si="14"/>
        <v>0</v>
      </c>
      <c r="Y85" s="314">
        <f t="shared" si="14"/>
        <v>0</v>
      </c>
      <c r="Z85" s="314">
        <f t="shared" si="14"/>
        <v>0</v>
      </c>
      <c r="AA85" s="339">
        <f t="shared" si="14"/>
        <v>0</v>
      </c>
      <c r="AB85" s="339">
        <f t="shared" si="14"/>
        <v>0</v>
      </c>
      <c r="AC85" s="339" t="e">
        <f t="shared" si="14"/>
        <v>#DIV/0!</v>
      </c>
      <c r="AD85" s="339">
        <f t="shared" si="14"/>
        <v>0</v>
      </c>
      <c r="AE85" s="339" t="e">
        <f t="shared" si="14"/>
        <v>#DIV/0!</v>
      </c>
      <c r="AF85" s="339">
        <f t="shared" si="14"/>
        <v>0</v>
      </c>
      <c r="AG85" s="211">
        <f t="shared" si="10"/>
        <v>0</v>
      </c>
      <c r="AH85" s="228"/>
      <c r="AI85" s="92" t="e" cm="1">
        <f t="array" ref="AI85">_xlfn.IFS(AG85&gt;O85,"KO : Le montant retenu est supérieur au montant présenté. Merci de revoir la ligne de dépense ou plafonner son montant.",O85=0,"",AG85=O85,"OK",AG85&lt;O85,"Montant instruit inférieur au montant présenté.")</f>
        <v>#DIV/0!</v>
      </c>
      <c r="AJ85" s="69" t="e">
        <f t="shared" si="11"/>
        <v>#DIV/0!</v>
      </c>
    </row>
    <row r="86" spans="1:36">
      <c r="A86" s="37">
        <v>82</v>
      </c>
      <c r="B86" s="264"/>
      <c r="C86" s="264"/>
      <c r="D86" s="257"/>
      <c r="E86" s="258"/>
      <c r="F86" s="257"/>
      <c r="G86" s="280"/>
      <c r="H86" s="281"/>
      <c r="I86" s="261"/>
      <c r="J86" s="261"/>
      <c r="K86" s="235">
        <f t="shared" si="12"/>
        <v>0</v>
      </c>
      <c r="L86" s="166"/>
      <c r="M86" s="331" t="e">
        <f t="shared" si="9"/>
        <v>#DIV/0!</v>
      </c>
      <c r="N86" s="166"/>
      <c r="O86" s="147" t="e">
        <f t="shared" si="13"/>
        <v>#DIV/0!</v>
      </c>
      <c r="P86" s="332"/>
      <c r="Q86" s="263"/>
      <c r="R86" s="315">
        <f t="shared" si="14"/>
        <v>0</v>
      </c>
      <c r="S86" s="300">
        <f t="shared" si="14"/>
        <v>0</v>
      </c>
      <c r="T86" s="300">
        <f t="shared" si="14"/>
        <v>0</v>
      </c>
      <c r="U86" s="338">
        <f t="shared" si="14"/>
        <v>0</v>
      </c>
      <c r="V86" s="300">
        <f t="shared" si="14"/>
        <v>0</v>
      </c>
      <c r="W86" s="300">
        <f t="shared" si="14"/>
        <v>0</v>
      </c>
      <c r="X86" s="300">
        <f t="shared" si="14"/>
        <v>0</v>
      </c>
      <c r="Y86" s="314">
        <f t="shared" si="14"/>
        <v>0</v>
      </c>
      <c r="Z86" s="314">
        <f t="shared" si="14"/>
        <v>0</v>
      </c>
      <c r="AA86" s="339">
        <f t="shared" si="14"/>
        <v>0</v>
      </c>
      <c r="AB86" s="339">
        <f t="shared" si="14"/>
        <v>0</v>
      </c>
      <c r="AC86" s="339" t="e">
        <f t="shared" si="14"/>
        <v>#DIV/0!</v>
      </c>
      <c r="AD86" s="339">
        <f t="shared" si="14"/>
        <v>0</v>
      </c>
      <c r="AE86" s="339" t="e">
        <f t="shared" si="14"/>
        <v>#DIV/0!</v>
      </c>
      <c r="AF86" s="339">
        <f t="shared" si="14"/>
        <v>0</v>
      </c>
      <c r="AG86" s="211">
        <f t="shared" si="10"/>
        <v>0</v>
      </c>
      <c r="AH86" s="228"/>
      <c r="AI86" s="92" t="e" cm="1">
        <f t="array" ref="AI86">_xlfn.IFS(AG86&gt;O86,"KO : Le montant retenu est supérieur au montant présenté. Merci de revoir la ligne de dépense ou plafonner son montant.",O86=0,"",AG86=O86,"OK",AG86&lt;O86,"Montant instruit inférieur au montant présenté.")</f>
        <v>#DIV/0!</v>
      </c>
      <c r="AJ86" s="69" t="e">
        <f t="shared" si="11"/>
        <v>#DIV/0!</v>
      </c>
    </row>
    <row r="87" spans="1:36">
      <c r="A87" s="37">
        <v>83</v>
      </c>
      <c r="B87" s="264"/>
      <c r="C87" s="264"/>
      <c r="D87" s="257"/>
      <c r="E87" s="258"/>
      <c r="F87" s="257"/>
      <c r="G87" s="280"/>
      <c r="H87" s="281"/>
      <c r="I87" s="261"/>
      <c r="J87" s="261"/>
      <c r="K87" s="235">
        <f t="shared" si="12"/>
        <v>0</v>
      </c>
      <c r="L87" s="166"/>
      <c r="M87" s="331" t="e">
        <f t="shared" si="9"/>
        <v>#DIV/0!</v>
      </c>
      <c r="N87" s="166"/>
      <c r="O87" s="147" t="e">
        <f t="shared" si="13"/>
        <v>#DIV/0!</v>
      </c>
      <c r="P87" s="332"/>
      <c r="Q87" s="263"/>
      <c r="R87" s="315">
        <f t="shared" si="14"/>
        <v>0</v>
      </c>
      <c r="S87" s="300">
        <f t="shared" si="14"/>
        <v>0</v>
      </c>
      <c r="T87" s="300">
        <f t="shared" si="14"/>
        <v>0</v>
      </c>
      <c r="U87" s="338">
        <f t="shared" si="14"/>
        <v>0</v>
      </c>
      <c r="V87" s="300">
        <f t="shared" si="14"/>
        <v>0</v>
      </c>
      <c r="W87" s="300">
        <f t="shared" si="14"/>
        <v>0</v>
      </c>
      <c r="X87" s="300">
        <f t="shared" si="14"/>
        <v>0</v>
      </c>
      <c r="Y87" s="314">
        <f t="shared" si="14"/>
        <v>0</v>
      </c>
      <c r="Z87" s="314">
        <f t="shared" si="14"/>
        <v>0</v>
      </c>
      <c r="AA87" s="339">
        <f t="shared" si="14"/>
        <v>0</v>
      </c>
      <c r="AB87" s="339">
        <f t="shared" si="14"/>
        <v>0</v>
      </c>
      <c r="AC87" s="339" t="e">
        <f t="shared" si="14"/>
        <v>#DIV/0!</v>
      </c>
      <c r="AD87" s="339">
        <f t="shared" si="14"/>
        <v>0</v>
      </c>
      <c r="AE87" s="339" t="e">
        <f t="shared" si="14"/>
        <v>#DIV/0!</v>
      </c>
      <c r="AF87" s="339">
        <f t="shared" si="14"/>
        <v>0</v>
      </c>
      <c r="AG87" s="211">
        <f t="shared" si="10"/>
        <v>0</v>
      </c>
      <c r="AH87" s="228"/>
      <c r="AI87" s="92" t="e" cm="1">
        <f t="array" ref="AI87">_xlfn.IFS(AG87&gt;O87,"KO : Le montant retenu est supérieur au montant présenté. Merci de revoir la ligne de dépense ou plafonner son montant.",O87=0,"",AG87=O87,"OK",AG87&lt;O87,"Montant instruit inférieur au montant présenté.")</f>
        <v>#DIV/0!</v>
      </c>
      <c r="AJ87" s="69" t="e">
        <f t="shared" si="11"/>
        <v>#DIV/0!</v>
      </c>
    </row>
    <row r="88" spans="1:36">
      <c r="A88" s="37">
        <v>84</v>
      </c>
      <c r="B88" s="264"/>
      <c r="C88" s="264"/>
      <c r="D88" s="257"/>
      <c r="E88" s="258"/>
      <c r="F88" s="257"/>
      <c r="G88" s="280"/>
      <c r="H88" s="281"/>
      <c r="I88" s="261"/>
      <c r="J88" s="261"/>
      <c r="K88" s="235">
        <f t="shared" si="12"/>
        <v>0</v>
      </c>
      <c r="L88" s="166"/>
      <c r="M88" s="331" t="e">
        <f t="shared" si="9"/>
        <v>#DIV/0!</v>
      </c>
      <c r="N88" s="166"/>
      <c r="O88" s="147" t="e">
        <f t="shared" si="13"/>
        <v>#DIV/0!</v>
      </c>
      <c r="P88" s="332"/>
      <c r="Q88" s="263"/>
      <c r="R88" s="315">
        <f t="shared" si="14"/>
        <v>0</v>
      </c>
      <c r="S88" s="300">
        <f t="shared" si="14"/>
        <v>0</v>
      </c>
      <c r="T88" s="300">
        <f t="shared" si="14"/>
        <v>0</v>
      </c>
      <c r="U88" s="338">
        <f t="shared" si="14"/>
        <v>0</v>
      </c>
      <c r="V88" s="300">
        <f t="shared" si="14"/>
        <v>0</v>
      </c>
      <c r="W88" s="300">
        <f t="shared" si="14"/>
        <v>0</v>
      </c>
      <c r="X88" s="300">
        <f t="shared" si="14"/>
        <v>0</v>
      </c>
      <c r="Y88" s="314">
        <f t="shared" si="14"/>
        <v>0</v>
      </c>
      <c r="Z88" s="314">
        <f t="shared" si="14"/>
        <v>0</v>
      </c>
      <c r="AA88" s="339">
        <f t="shared" si="14"/>
        <v>0</v>
      </c>
      <c r="AB88" s="339">
        <f t="shared" si="14"/>
        <v>0</v>
      </c>
      <c r="AC88" s="339" t="e">
        <f t="shared" si="14"/>
        <v>#DIV/0!</v>
      </c>
      <c r="AD88" s="339">
        <f t="shared" si="14"/>
        <v>0</v>
      </c>
      <c r="AE88" s="339" t="e">
        <f t="shared" si="14"/>
        <v>#DIV/0!</v>
      </c>
      <c r="AF88" s="339">
        <f t="shared" si="14"/>
        <v>0</v>
      </c>
      <c r="AG88" s="211">
        <f t="shared" si="10"/>
        <v>0</v>
      </c>
      <c r="AH88" s="228"/>
      <c r="AI88" s="92" t="e" cm="1">
        <f t="array" ref="AI88">_xlfn.IFS(AG88&gt;O88,"KO : Le montant retenu est supérieur au montant présenté. Merci de revoir la ligne de dépense ou plafonner son montant.",O88=0,"",AG88=O88,"OK",AG88&lt;O88,"Montant instruit inférieur au montant présenté.")</f>
        <v>#DIV/0!</v>
      </c>
      <c r="AJ88" s="69" t="e">
        <f t="shared" si="11"/>
        <v>#DIV/0!</v>
      </c>
    </row>
    <row r="89" spans="1:36">
      <c r="A89" s="37">
        <v>85</v>
      </c>
      <c r="B89" s="264"/>
      <c r="C89" s="264"/>
      <c r="D89" s="257"/>
      <c r="E89" s="258"/>
      <c r="F89" s="257"/>
      <c r="G89" s="280"/>
      <c r="H89" s="281"/>
      <c r="I89" s="261"/>
      <c r="J89" s="261"/>
      <c r="K89" s="235">
        <f t="shared" si="12"/>
        <v>0</v>
      </c>
      <c r="L89" s="166"/>
      <c r="M89" s="331" t="e">
        <f t="shared" si="9"/>
        <v>#DIV/0!</v>
      </c>
      <c r="N89" s="166"/>
      <c r="O89" s="147" t="e">
        <f t="shared" si="13"/>
        <v>#DIV/0!</v>
      </c>
      <c r="P89" s="332"/>
      <c r="Q89" s="263"/>
      <c r="R89" s="315">
        <f t="shared" ref="R89:AF104" si="15">B89</f>
        <v>0</v>
      </c>
      <c r="S89" s="300">
        <f t="shared" si="15"/>
        <v>0</v>
      </c>
      <c r="T89" s="300">
        <f t="shared" si="15"/>
        <v>0</v>
      </c>
      <c r="U89" s="338">
        <f t="shared" si="15"/>
        <v>0</v>
      </c>
      <c r="V89" s="300">
        <f t="shared" si="15"/>
        <v>0</v>
      </c>
      <c r="W89" s="300">
        <f t="shared" si="15"/>
        <v>0</v>
      </c>
      <c r="X89" s="300">
        <f t="shared" si="15"/>
        <v>0</v>
      </c>
      <c r="Y89" s="314">
        <f t="shared" si="15"/>
        <v>0</v>
      </c>
      <c r="Z89" s="314">
        <f t="shared" si="15"/>
        <v>0</v>
      </c>
      <c r="AA89" s="339">
        <f t="shared" si="15"/>
        <v>0</v>
      </c>
      <c r="AB89" s="339">
        <f t="shared" si="15"/>
        <v>0</v>
      </c>
      <c r="AC89" s="339" t="e">
        <f t="shared" si="15"/>
        <v>#DIV/0!</v>
      </c>
      <c r="AD89" s="339">
        <f t="shared" si="15"/>
        <v>0</v>
      </c>
      <c r="AE89" s="339" t="e">
        <f t="shared" si="15"/>
        <v>#DIV/0!</v>
      </c>
      <c r="AF89" s="339">
        <f t="shared" si="15"/>
        <v>0</v>
      </c>
      <c r="AG89" s="211">
        <f t="shared" si="10"/>
        <v>0</v>
      </c>
      <c r="AH89" s="228"/>
      <c r="AI89" s="92" t="e" cm="1">
        <f t="array" ref="AI89">_xlfn.IFS(AG89&gt;O89,"KO : Le montant retenu est supérieur au montant présenté. Merci de revoir la ligne de dépense ou plafonner son montant.",O89=0,"",AG89=O89,"OK",AG89&lt;O89,"Montant instruit inférieur au montant présenté.")</f>
        <v>#DIV/0!</v>
      </c>
      <c r="AJ89" s="69" t="e">
        <f t="shared" si="11"/>
        <v>#DIV/0!</v>
      </c>
    </row>
    <row r="90" spans="1:36">
      <c r="A90" s="37">
        <v>86</v>
      </c>
      <c r="B90" s="264"/>
      <c r="C90" s="264"/>
      <c r="D90" s="257"/>
      <c r="E90" s="258"/>
      <c r="F90" s="257"/>
      <c r="G90" s="280"/>
      <c r="H90" s="281"/>
      <c r="I90" s="261"/>
      <c r="J90" s="261"/>
      <c r="K90" s="235">
        <f t="shared" si="12"/>
        <v>0</v>
      </c>
      <c r="L90" s="166"/>
      <c r="M90" s="331" t="e">
        <f t="shared" si="9"/>
        <v>#DIV/0!</v>
      </c>
      <c r="N90" s="166"/>
      <c r="O90" s="147" t="e">
        <f t="shared" si="13"/>
        <v>#DIV/0!</v>
      </c>
      <c r="P90" s="332"/>
      <c r="Q90" s="263"/>
      <c r="R90" s="315">
        <f t="shared" si="15"/>
        <v>0</v>
      </c>
      <c r="S90" s="300">
        <f t="shared" si="15"/>
        <v>0</v>
      </c>
      <c r="T90" s="300">
        <f t="shared" si="15"/>
        <v>0</v>
      </c>
      <c r="U90" s="338">
        <f t="shared" si="15"/>
        <v>0</v>
      </c>
      <c r="V90" s="300">
        <f t="shared" si="15"/>
        <v>0</v>
      </c>
      <c r="W90" s="300">
        <f t="shared" si="15"/>
        <v>0</v>
      </c>
      <c r="X90" s="300">
        <f t="shared" si="15"/>
        <v>0</v>
      </c>
      <c r="Y90" s="314">
        <f t="shared" si="15"/>
        <v>0</v>
      </c>
      <c r="Z90" s="314">
        <f t="shared" si="15"/>
        <v>0</v>
      </c>
      <c r="AA90" s="339">
        <f t="shared" si="15"/>
        <v>0</v>
      </c>
      <c r="AB90" s="339">
        <f t="shared" si="15"/>
        <v>0</v>
      </c>
      <c r="AC90" s="339" t="e">
        <f t="shared" si="15"/>
        <v>#DIV/0!</v>
      </c>
      <c r="AD90" s="339">
        <f t="shared" si="15"/>
        <v>0</v>
      </c>
      <c r="AE90" s="339" t="e">
        <f t="shared" si="15"/>
        <v>#DIV/0!</v>
      </c>
      <c r="AF90" s="339">
        <f t="shared" si="15"/>
        <v>0</v>
      </c>
      <c r="AG90" s="211">
        <f t="shared" si="10"/>
        <v>0</v>
      </c>
      <c r="AH90" s="228"/>
      <c r="AI90" s="92" t="e" cm="1">
        <f t="array" ref="AI90">_xlfn.IFS(AG90&gt;O90,"KO : Le montant retenu est supérieur au montant présenté. Merci de revoir la ligne de dépense ou plafonner son montant.",O90=0,"",AG90=O90,"OK",AG90&lt;O90,"Montant instruit inférieur au montant présenté.")</f>
        <v>#DIV/0!</v>
      </c>
      <c r="AJ90" s="69" t="e">
        <f t="shared" si="11"/>
        <v>#DIV/0!</v>
      </c>
    </row>
    <row r="91" spans="1:36">
      <c r="A91" s="37">
        <v>87</v>
      </c>
      <c r="B91" s="264"/>
      <c r="C91" s="264"/>
      <c r="D91" s="257"/>
      <c r="E91" s="258"/>
      <c r="F91" s="257"/>
      <c r="G91" s="280"/>
      <c r="H91" s="281"/>
      <c r="I91" s="261"/>
      <c r="J91" s="261"/>
      <c r="K91" s="235">
        <f t="shared" si="12"/>
        <v>0</v>
      </c>
      <c r="L91" s="166"/>
      <c r="M91" s="331" t="e">
        <f t="shared" si="9"/>
        <v>#DIV/0!</v>
      </c>
      <c r="N91" s="166"/>
      <c r="O91" s="147" t="e">
        <f t="shared" si="13"/>
        <v>#DIV/0!</v>
      </c>
      <c r="P91" s="332"/>
      <c r="Q91" s="263"/>
      <c r="R91" s="315">
        <f t="shared" si="15"/>
        <v>0</v>
      </c>
      <c r="S91" s="300">
        <f t="shared" si="15"/>
        <v>0</v>
      </c>
      <c r="T91" s="300">
        <f t="shared" si="15"/>
        <v>0</v>
      </c>
      <c r="U91" s="338">
        <f t="shared" si="15"/>
        <v>0</v>
      </c>
      <c r="V91" s="300">
        <f t="shared" si="15"/>
        <v>0</v>
      </c>
      <c r="W91" s="300">
        <f t="shared" si="15"/>
        <v>0</v>
      </c>
      <c r="X91" s="300">
        <f t="shared" si="15"/>
        <v>0</v>
      </c>
      <c r="Y91" s="314">
        <f t="shared" si="15"/>
        <v>0</v>
      </c>
      <c r="Z91" s="314">
        <f t="shared" si="15"/>
        <v>0</v>
      </c>
      <c r="AA91" s="339">
        <f t="shared" si="15"/>
        <v>0</v>
      </c>
      <c r="AB91" s="339">
        <f t="shared" si="15"/>
        <v>0</v>
      </c>
      <c r="AC91" s="339" t="e">
        <f t="shared" si="15"/>
        <v>#DIV/0!</v>
      </c>
      <c r="AD91" s="339">
        <f t="shared" si="15"/>
        <v>0</v>
      </c>
      <c r="AE91" s="339" t="e">
        <f t="shared" si="15"/>
        <v>#DIV/0!</v>
      </c>
      <c r="AF91" s="339">
        <f t="shared" si="15"/>
        <v>0</v>
      </c>
      <c r="AG91" s="211">
        <f t="shared" si="10"/>
        <v>0</v>
      </c>
      <c r="AH91" s="228"/>
      <c r="AI91" s="92" t="e" cm="1">
        <f t="array" ref="AI91">_xlfn.IFS(AG91&gt;O91,"KO : Le montant retenu est supérieur au montant présenté. Merci de revoir la ligne de dépense ou plafonner son montant.",O91=0,"",AG91=O91,"OK",AG91&lt;O91,"Montant instruit inférieur au montant présenté.")</f>
        <v>#DIV/0!</v>
      </c>
      <c r="AJ91" s="69" t="e">
        <f t="shared" si="11"/>
        <v>#DIV/0!</v>
      </c>
    </row>
    <row r="92" spans="1:36">
      <c r="A92" s="37">
        <v>88</v>
      </c>
      <c r="B92" s="264"/>
      <c r="C92" s="264"/>
      <c r="D92" s="257"/>
      <c r="E92" s="258"/>
      <c r="F92" s="257"/>
      <c r="G92" s="280"/>
      <c r="H92" s="281"/>
      <c r="I92" s="261"/>
      <c r="J92" s="261"/>
      <c r="K92" s="235">
        <f t="shared" si="12"/>
        <v>0</v>
      </c>
      <c r="L92" s="166"/>
      <c r="M92" s="331" t="e">
        <f t="shared" si="9"/>
        <v>#DIV/0!</v>
      </c>
      <c r="N92" s="166"/>
      <c r="O92" s="147" t="e">
        <f t="shared" si="13"/>
        <v>#DIV/0!</v>
      </c>
      <c r="P92" s="332"/>
      <c r="Q92" s="263"/>
      <c r="R92" s="315">
        <f t="shared" si="15"/>
        <v>0</v>
      </c>
      <c r="S92" s="300">
        <f t="shared" si="15"/>
        <v>0</v>
      </c>
      <c r="T92" s="300">
        <f t="shared" si="15"/>
        <v>0</v>
      </c>
      <c r="U92" s="338">
        <f t="shared" si="15"/>
        <v>0</v>
      </c>
      <c r="V92" s="300">
        <f t="shared" si="15"/>
        <v>0</v>
      </c>
      <c r="W92" s="300">
        <f t="shared" si="15"/>
        <v>0</v>
      </c>
      <c r="X92" s="300">
        <f t="shared" si="15"/>
        <v>0</v>
      </c>
      <c r="Y92" s="314">
        <f t="shared" si="15"/>
        <v>0</v>
      </c>
      <c r="Z92" s="314">
        <f t="shared" si="15"/>
        <v>0</v>
      </c>
      <c r="AA92" s="339">
        <f t="shared" si="15"/>
        <v>0</v>
      </c>
      <c r="AB92" s="339">
        <f t="shared" si="15"/>
        <v>0</v>
      </c>
      <c r="AC92" s="339" t="e">
        <f t="shared" si="15"/>
        <v>#DIV/0!</v>
      </c>
      <c r="AD92" s="339">
        <f t="shared" si="15"/>
        <v>0</v>
      </c>
      <c r="AE92" s="339" t="e">
        <f t="shared" si="15"/>
        <v>#DIV/0!</v>
      </c>
      <c r="AF92" s="339">
        <f t="shared" si="15"/>
        <v>0</v>
      </c>
      <c r="AG92" s="211">
        <f t="shared" si="10"/>
        <v>0</v>
      </c>
      <c r="AH92" s="228"/>
      <c r="AI92" s="92" t="e" cm="1">
        <f t="array" ref="AI92">_xlfn.IFS(AG92&gt;O92,"KO : Le montant retenu est supérieur au montant présenté. Merci de revoir la ligne de dépense ou plafonner son montant.",O92=0,"",AG92=O92,"OK",AG92&lt;O92,"Montant instruit inférieur au montant présenté.")</f>
        <v>#DIV/0!</v>
      </c>
      <c r="AJ92" s="69" t="e">
        <f t="shared" si="11"/>
        <v>#DIV/0!</v>
      </c>
    </row>
    <row r="93" spans="1:36">
      <c r="A93" s="37">
        <v>89</v>
      </c>
      <c r="B93" s="264"/>
      <c r="C93" s="264"/>
      <c r="D93" s="257"/>
      <c r="E93" s="258"/>
      <c r="F93" s="257"/>
      <c r="G93" s="280"/>
      <c r="H93" s="281"/>
      <c r="I93" s="261"/>
      <c r="J93" s="261"/>
      <c r="K93" s="235">
        <f t="shared" si="12"/>
        <v>0</v>
      </c>
      <c r="L93" s="166"/>
      <c r="M93" s="331" t="e">
        <f t="shared" si="9"/>
        <v>#DIV/0!</v>
      </c>
      <c r="N93" s="166"/>
      <c r="O93" s="147" t="e">
        <f t="shared" si="13"/>
        <v>#DIV/0!</v>
      </c>
      <c r="P93" s="332"/>
      <c r="Q93" s="263"/>
      <c r="R93" s="315">
        <f t="shared" si="15"/>
        <v>0</v>
      </c>
      <c r="S93" s="300">
        <f t="shared" si="15"/>
        <v>0</v>
      </c>
      <c r="T93" s="300">
        <f t="shared" si="15"/>
        <v>0</v>
      </c>
      <c r="U93" s="338">
        <f t="shared" si="15"/>
        <v>0</v>
      </c>
      <c r="V93" s="300">
        <f t="shared" si="15"/>
        <v>0</v>
      </c>
      <c r="W93" s="300">
        <f t="shared" si="15"/>
        <v>0</v>
      </c>
      <c r="X93" s="300">
        <f t="shared" si="15"/>
        <v>0</v>
      </c>
      <c r="Y93" s="314">
        <f t="shared" si="15"/>
        <v>0</v>
      </c>
      <c r="Z93" s="314">
        <f t="shared" si="15"/>
        <v>0</v>
      </c>
      <c r="AA93" s="339">
        <f t="shared" si="15"/>
        <v>0</v>
      </c>
      <c r="AB93" s="339">
        <f t="shared" si="15"/>
        <v>0</v>
      </c>
      <c r="AC93" s="339" t="e">
        <f t="shared" si="15"/>
        <v>#DIV/0!</v>
      </c>
      <c r="AD93" s="339">
        <f t="shared" si="15"/>
        <v>0</v>
      </c>
      <c r="AE93" s="339" t="e">
        <f t="shared" si="15"/>
        <v>#DIV/0!</v>
      </c>
      <c r="AF93" s="339">
        <f t="shared" si="15"/>
        <v>0</v>
      </c>
      <c r="AG93" s="211">
        <f t="shared" si="10"/>
        <v>0</v>
      </c>
      <c r="AH93" s="228"/>
      <c r="AI93" s="92" t="e" cm="1">
        <f t="array" ref="AI93">_xlfn.IFS(AG93&gt;O93,"KO : Le montant retenu est supérieur au montant présenté. Merci de revoir la ligne de dépense ou plafonner son montant.",O93=0,"",AG93=O93,"OK",AG93&lt;O93,"Montant instruit inférieur au montant présenté.")</f>
        <v>#DIV/0!</v>
      </c>
      <c r="AJ93" s="69" t="e">
        <f t="shared" si="11"/>
        <v>#DIV/0!</v>
      </c>
    </row>
    <row r="94" spans="1:36">
      <c r="A94" s="37">
        <v>90</v>
      </c>
      <c r="B94" s="264"/>
      <c r="C94" s="264"/>
      <c r="D94" s="257"/>
      <c r="E94" s="258"/>
      <c r="F94" s="257"/>
      <c r="G94" s="280"/>
      <c r="H94" s="281"/>
      <c r="I94" s="261"/>
      <c r="J94" s="261"/>
      <c r="K94" s="235">
        <f t="shared" si="12"/>
        <v>0</v>
      </c>
      <c r="L94" s="166"/>
      <c r="M94" s="331" t="e">
        <f t="shared" si="9"/>
        <v>#DIV/0!</v>
      </c>
      <c r="N94" s="166"/>
      <c r="O94" s="147" t="e">
        <f t="shared" si="13"/>
        <v>#DIV/0!</v>
      </c>
      <c r="P94" s="332"/>
      <c r="Q94" s="263"/>
      <c r="R94" s="315">
        <f t="shared" si="15"/>
        <v>0</v>
      </c>
      <c r="S94" s="300">
        <f t="shared" si="15"/>
        <v>0</v>
      </c>
      <c r="T94" s="300">
        <f t="shared" si="15"/>
        <v>0</v>
      </c>
      <c r="U94" s="338">
        <f t="shared" si="15"/>
        <v>0</v>
      </c>
      <c r="V94" s="300">
        <f t="shared" si="15"/>
        <v>0</v>
      </c>
      <c r="W94" s="300">
        <f t="shared" si="15"/>
        <v>0</v>
      </c>
      <c r="X94" s="300">
        <f t="shared" si="15"/>
        <v>0</v>
      </c>
      <c r="Y94" s="314">
        <f t="shared" si="15"/>
        <v>0</v>
      </c>
      <c r="Z94" s="314">
        <f t="shared" si="15"/>
        <v>0</v>
      </c>
      <c r="AA94" s="339">
        <f t="shared" si="15"/>
        <v>0</v>
      </c>
      <c r="AB94" s="339">
        <f t="shared" si="15"/>
        <v>0</v>
      </c>
      <c r="AC94" s="339" t="e">
        <f t="shared" si="15"/>
        <v>#DIV/0!</v>
      </c>
      <c r="AD94" s="339">
        <f t="shared" si="15"/>
        <v>0</v>
      </c>
      <c r="AE94" s="339" t="e">
        <f t="shared" si="15"/>
        <v>#DIV/0!</v>
      </c>
      <c r="AF94" s="339">
        <f t="shared" si="15"/>
        <v>0</v>
      </c>
      <c r="AG94" s="211">
        <f t="shared" si="10"/>
        <v>0</v>
      </c>
      <c r="AH94" s="228"/>
      <c r="AI94" s="92" t="e" cm="1">
        <f t="array" ref="AI94">_xlfn.IFS(AG94&gt;O94,"KO : Le montant retenu est supérieur au montant présenté. Merci de revoir la ligne de dépense ou plafonner son montant.",O94=0,"",AG94=O94,"OK",AG94&lt;O94,"Montant instruit inférieur au montant présenté.")</f>
        <v>#DIV/0!</v>
      </c>
      <c r="AJ94" s="69" t="e">
        <f t="shared" si="11"/>
        <v>#DIV/0!</v>
      </c>
    </row>
    <row r="95" spans="1:36">
      <c r="A95" s="37">
        <v>91</v>
      </c>
      <c r="B95" s="264"/>
      <c r="C95" s="264"/>
      <c r="D95" s="257"/>
      <c r="E95" s="258"/>
      <c r="F95" s="257"/>
      <c r="G95" s="280"/>
      <c r="H95" s="281"/>
      <c r="I95" s="261"/>
      <c r="J95" s="261"/>
      <c r="K95" s="235">
        <f t="shared" si="12"/>
        <v>0</v>
      </c>
      <c r="L95" s="166"/>
      <c r="M95" s="331" t="e">
        <f t="shared" si="9"/>
        <v>#DIV/0!</v>
      </c>
      <c r="N95" s="166"/>
      <c r="O95" s="147" t="e">
        <f t="shared" si="13"/>
        <v>#DIV/0!</v>
      </c>
      <c r="P95" s="332"/>
      <c r="Q95" s="263"/>
      <c r="R95" s="315">
        <f t="shared" si="15"/>
        <v>0</v>
      </c>
      <c r="S95" s="300">
        <f t="shared" si="15"/>
        <v>0</v>
      </c>
      <c r="T95" s="300">
        <f t="shared" si="15"/>
        <v>0</v>
      </c>
      <c r="U95" s="338">
        <f t="shared" si="15"/>
        <v>0</v>
      </c>
      <c r="V95" s="300">
        <f t="shared" si="15"/>
        <v>0</v>
      </c>
      <c r="W95" s="300">
        <f t="shared" si="15"/>
        <v>0</v>
      </c>
      <c r="X95" s="300">
        <f t="shared" si="15"/>
        <v>0</v>
      </c>
      <c r="Y95" s="314">
        <f t="shared" si="15"/>
        <v>0</v>
      </c>
      <c r="Z95" s="314">
        <f t="shared" si="15"/>
        <v>0</v>
      </c>
      <c r="AA95" s="339">
        <f t="shared" si="15"/>
        <v>0</v>
      </c>
      <c r="AB95" s="339">
        <f t="shared" si="15"/>
        <v>0</v>
      </c>
      <c r="AC95" s="339" t="e">
        <f t="shared" si="15"/>
        <v>#DIV/0!</v>
      </c>
      <c r="AD95" s="339">
        <f t="shared" si="15"/>
        <v>0</v>
      </c>
      <c r="AE95" s="339" t="e">
        <f t="shared" si="15"/>
        <v>#DIV/0!</v>
      </c>
      <c r="AF95" s="339">
        <f t="shared" si="15"/>
        <v>0</v>
      </c>
      <c r="AG95" s="211">
        <f t="shared" si="10"/>
        <v>0</v>
      </c>
      <c r="AH95" s="228"/>
      <c r="AI95" s="92" t="e" cm="1">
        <f t="array" ref="AI95">_xlfn.IFS(AG95&gt;O95,"KO : Le montant retenu est supérieur au montant présenté. Merci de revoir la ligne de dépense ou plafonner son montant.",O95=0,"",AG95=O95,"OK",AG95&lt;O95,"Montant instruit inférieur au montant présenté.")</f>
        <v>#DIV/0!</v>
      </c>
      <c r="AJ95" s="69" t="e">
        <f t="shared" si="11"/>
        <v>#DIV/0!</v>
      </c>
    </row>
    <row r="96" spans="1:36">
      <c r="A96" s="37">
        <v>92</v>
      </c>
      <c r="B96" s="264"/>
      <c r="C96" s="264"/>
      <c r="D96" s="257"/>
      <c r="E96" s="258"/>
      <c r="F96" s="257"/>
      <c r="G96" s="280"/>
      <c r="H96" s="281"/>
      <c r="I96" s="261"/>
      <c r="J96" s="261"/>
      <c r="K96" s="235">
        <f t="shared" si="12"/>
        <v>0</v>
      </c>
      <c r="L96" s="166"/>
      <c r="M96" s="331" t="e">
        <f t="shared" si="9"/>
        <v>#DIV/0!</v>
      </c>
      <c r="N96" s="166"/>
      <c r="O96" s="147" t="e">
        <f t="shared" si="13"/>
        <v>#DIV/0!</v>
      </c>
      <c r="P96" s="332"/>
      <c r="Q96" s="263"/>
      <c r="R96" s="315">
        <f t="shared" si="15"/>
        <v>0</v>
      </c>
      <c r="S96" s="300">
        <f t="shared" si="15"/>
        <v>0</v>
      </c>
      <c r="T96" s="300">
        <f t="shared" si="15"/>
        <v>0</v>
      </c>
      <c r="U96" s="338">
        <f t="shared" si="15"/>
        <v>0</v>
      </c>
      <c r="V96" s="300">
        <f t="shared" si="15"/>
        <v>0</v>
      </c>
      <c r="W96" s="300">
        <f t="shared" si="15"/>
        <v>0</v>
      </c>
      <c r="X96" s="300">
        <f t="shared" si="15"/>
        <v>0</v>
      </c>
      <c r="Y96" s="314">
        <f t="shared" si="15"/>
        <v>0</v>
      </c>
      <c r="Z96" s="314">
        <f t="shared" si="15"/>
        <v>0</v>
      </c>
      <c r="AA96" s="339">
        <f t="shared" si="15"/>
        <v>0</v>
      </c>
      <c r="AB96" s="339">
        <f t="shared" si="15"/>
        <v>0</v>
      </c>
      <c r="AC96" s="339" t="e">
        <f t="shared" si="15"/>
        <v>#DIV/0!</v>
      </c>
      <c r="AD96" s="339">
        <f t="shared" si="15"/>
        <v>0</v>
      </c>
      <c r="AE96" s="339" t="e">
        <f t="shared" si="15"/>
        <v>#DIV/0!</v>
      </c>
      <c r="AF96" s="339">
        <f t="shared" si="15"/>
        <v>0</v>
      </c>
      <c r="AG96" s="211">
        <f t="shared" si="10"/>
        <v>0</v>
      </c>
      <c r="AH96" s="228"/>
      <c r="AI96" s="92" t="e" cm="1">
        <f t="array" ref="AI96">_xlfn.IFS(AG96&gt;O96,"KO : Le montant retenu est supérieur au montant présenté. Merci de revoir la ligne de dépense ou plafonner son montant.",O96=0,"",AG96=O96,"OK",AG96&lt;O96,"Montant instruit inférieur au montant présenté.")</f>
        <v>#DIV/0!</v>
      </c>
      <c r="AJ96" s="69" t="e">
        <f t="shared" si="11"/>
        <v>#DIV/0!</v>
      </c>
    </row>
    <row r="97" spans="1:36">
      <c r="A97" s="37">
        <v>93</v>
      </c>
      <c r="B97" s="264"/>
      <c r="C97" s="264"/>
      <c r="D97" s="257"/>
      <c r="E97" s="258"/>
      <c r="F97" s="257"/>
      <c r="G97" s="280"/>
      <c r="H97" s="281"/>
      <c r="I97" s="261"/>
      <c r="J97" s="261"/>
      <c r="K97" s="235">
        <f t="shared" si="12"/>
        <v>0</v>
      </c>
      <c r="L97" s="166"/>
      <c r="M97" s="331" t="e">
        <f t="shared" si="9"/>
        <v>#DIV/0!</v>
      </c>
      <c r="N97" s="166"/>
      <c r="O97" s="147" t="e">
        <f t="shared" si="13"/>
        <v>#DIV/0!</v>
      </c>
      <c r="P97" s="332"/>
      <c r="Q97" s="263"/>
      <c r="R97" s="315">
        <f t="shared" si="15"/>
        <v>0</v>
      </c>
      <c r="S97" s="300">
        <f t="shared" si="15"/>
        <v>0</v>
      </c>
      <c r="T97" s="300">
        <f t="shared" si="15"/>
        <v>0</v>
      </c>
      <c r="U97" s="338">
        <f t="shared" si="15"/>
        <v>0</v>
      </c>
      <c r="V97" s="300">
        <f t="shared" si="15"/>
        <v>0</v>
      </c>
      <c r="W97" s="300">
        <f t="shared" si="15"/>
        <v>0</v>
      </c>
      <c r="X97" s="300">
        <f t="shared" si="15"/>
        <v>0</v>
      </c>
      <c r="Y97" s="314">
        <f t="shared" si="15"/>
        <v>0</v>
      </c>
      <c r="Z97" s="314">
        <f t="shared" si="15"/>
        <v>0</v>
      </c>
      <c r="AA97" s="339">
        <f t="shared" si="15"/>
        <v>0</v>
      </c>
      <c r="AB97" s="339">
        <f t="shared" si="15"/>
        <v>0</v>
      </c>
      <c r="AC97" s="339" t="e">
        <f t="shared" si="15"/>
        <v>#DIV/0!</v>
      </c>
      <c r="AD97" s="339">
        <f t="shared" si="15"/>
        <v>0</v>
      </c>
      <c r="AE97" s="339" t="e">
        <f t="shared" si="15"/>
        <v>#DIV/0!</v>
      </c>
      <c r="AF97" s="339">
        <f t="shared" si="15"/>
        <v>0</v>
      </c>
      <c r="AG97" s="211">
        <f t="shared" si="10"/>
        <v>0</v>
      </c>
      <c r="AH97" s="228"/>
      <c r="AI97" s="92" t="e" cm="1">
        <f t="array" ref="AI97">_xlfn.IFS(AG97&gt;O97,"KO : Le montant retenu est supérieur au montant présenté. Merci de revoir la ligne de dépense ou plafonner son montant.",O97=0,"",AG97=O97,"OK",AG97&lt;O97,"Montant instruit inférieur au montant présenté.")</f>
        <v>#DIV/0!</v>
      </c>
      <c r="AJ97" s="69" t="e">
        <f t="shared" si="11"/>
        <v>#DIV/0!</v>
      </c>
    </row>
    <row r="98" spans="1:36">
      <c r="A98" s="37">
        <v>94</v>
      </c>
      <c r="B98" s="264"/>
      <c r="C98" s="264"/>
      <c r="D98" s="257"/>
      <c r="E98" s="258"/>
      <c r="F98" s="257"/>
      <c r="G98" s="280"/>
      <c r="H98" s="281"/>
      <c r="I98" s="261"/>
      <c r="J98" s="261"/>
      <c r="K98" s="235">
        <f t="shared" si="12"/>
        <v>0</v>
      </c>
      <c r="L98" s="166"/>
      <c r="M98" s="331" t="e">
        <f t="shared" si="9"/>
        <v>#DIV/0!</v>
      </c>
      <c r="N98" s="166"/>
      <c r="O98" s="147" t="e">
        <f t="shared" si="13"/>
        <v>#DIV/0!</v>
      </c>
      <c r="P98" s="332"/>
      <c r="Q98" s="263"/>
      <c r="R98" s="315">
        <f t="shared" si="15"/>
        <v>0</v>
      </c>
      <c r="S98" s="300">
        <f t="shared" si="15"/>
        <v>0</v>
      </c>
      <c r="T98" s="300">
        <f t="shared" si="15"/>
        <v>0</v>
      </c>
      <c r="U98" s="338">
        <f t="shared" si="15"/>
        <v>0</v>
      </c>
      <c r="V98" s="300">
        <f t="shared" si="15"/>
        <v>0</v>
      </c>
      <c r="W98" s="300">
        <f t="shared" si="15"/>
        <v>0</v>
      </c>
      <c r="X98" s="300">
        <f t="shared" si="15"/>
        <v>0</v>
      </c>
      <c r="Y98" s="314">
        <f t="shared" si="15"/>
        <v>0</v>
      </c>
      <c r="Z98" s="314">
        <f t="shared" si="15"/>
        <v>0</v>
      </c>
      <c r="AA98" s="339">
        <f t="shared" si="15"/>
        <v>0</v>
      </c>
      <c r="AB98" s="339">
        <f t="shared" si="15"/>
        <v>0</v>
      </c>
      <c r="AC98" s="339" t="e">
        <f t="shared" si="15"/>
        <v>#DIV/0!</v>
      </c>
      <c r="AD98" s="339">
        <f t="shared" si="15"/>
        <v>0</v>
      </c>
      <c r="AE98" s="339" t="e">
        <f t="shared" si="15"/>
        <v>#DIV/0!</v>
      </c>
      <c r="AF98" s="339">
        <f t="shared" si="15"/>
        <v>0</v>
      </c>
      <c r="AG98" s="211">
        <f t="shared" si="10"/>
        <v>0</v>
      </c>
      <c r="AH98" s="228"/>
      <c r="AI98" s="92" t="e" cm="1">
        <f t="array" ref="AI98">_xlfn.IFS(AG98&gt;O98,"KO : Le montant retenu est supérieur au montant présenté. Merci de revoir la ligne de dépense ou plafonner son montant.",O98=0,"",AG98=O98,"OK",AG98&lt;O98,"Montant instruit inférieur au montant présenté.")</f>
        <v>#DIV/0!</v>
      </c>
      <c r="AJ98" s="69" t="e">
        <f t="shared" si="11"/>
        <v>#DIV/0!</v>
      </c>
    </row>
    <row r="99" spans="1:36">
      <c r="A99" s="37">
        <v>95</v>
      </c>
      <c r="B99" s="264"/>
      <c r="C99" s="264"/>
      <c r="D99" s="257"/>
      <c r="E99" s="258"/>
      <c r="F99" s="257"/>
      <c r="G99" s="280"/>
      <c r="H99" s="281"/>
      <c r="I99" s="261"/>
      <c r="J99" s="261"/>
      <c r="K99" s="235">
        <f t="shared" si="12"/>
        <v>0</v>
      </c>
      <c r="L99" s="166"/>
      <c r="M99" s="331" t="e">
        <f t="shared" si="9"/>
        <v>#DIV/0!</v>
      </c>
      <c r="N99" s="166"/>
      <c r="O99" s="147" t="e">
        <f t="shared" si="13"/>
        <v>#DIV/0!</v>
      </c>
      <c r="P99" s="332"/>
      <c r="Q99" s="263"/>
      <c r="R99" s="315">
        <f t="shared" si="15"/>
        <v>0</v>
      </c>
      <c r="S99" s="300">
        <f t="shared" si="15"/>
        <v>0</v>
      </c>
      <c r="T99" s="300">
        <f t="shared" si="15"/>
        <v>0</v>
      </c>
      <c r="U99" s="338">
        <f t="shared" si="15"/>
        <v>0</v>
      </c>
      <c r="V99" s="300">
        <f t="shared" si="15"/>
        <v>0</v>
      </c>
      <c r="W99" s="300">
        <f t="shared" si="15"/>
        <v>0</v>
      </c>
      <c r="X99" s="300">
        <f t="shared" si="15"/>
        <v>0</v>
      </c>
      <c r="Y99" s="314">
        <f t="shared" si="15"/>
        <v>0</v>
      </c>
      <c r="Z99" s="314">
        <f t="shared" si="15"/>
        <v>0</v>
      </c>
      <c r="AA99" s="339">
        <f t="shared" si="15"/>
        <v>0</v>
      </c>
      <c r="AB99" s="339">
        <f t="shared" si="15"/>
        <v>0</v>
      </c>
      <c r="AC99" s="339" t="e">
        <f t="shared" si="15"/>
        <v>#DIV/0!</v>
      </c>
      <c r="AD99" s="339">
        <f t="shared" si="15"/>
        <v>0</v>
      </c>
      <c r="AE99" s="339" t="e">
        <f t="shared" si="15"/>
        <v>#DIV/0!</v>
      </c>
      <c r="AF99" s="339">
        <f t="shared" si="15"/>
        <v>0</v>
      </c>
      <c r="AG99" s="211">
        <f t="shared" si="10"/>
        <v>0</v>
      </c>
      <c r="AH99" s="228"/>
      <c r="AI99" s="92" t="e" cm="1">
        <f t="array" ref="AI99">_xlfn.IFS(AG99&gt;O99,"KO : Le montant retenu est supérieur au montant présenté. Merci de revoir la ligne de dépense ou plafonner son montant.",O99=0,"",AG99=O99,"OK",AG99&lt;O99,"Montant instruit inférieur au montant présenté.")</f>
        <v>#DIV/0!</v>
      </c>
      <c r="AJ99" s="69" t="e">
        <f t="shared" si="11"/>
        <v>#DIV/0!</v>
      </c>
    </row>
    <row r="100" spans="1:36">
      <c r="A100" s="37">
        <v>96</v>
      </c>
      <c r="B100" s="264"/>
      <c r="C100" s="264"/>
      <c r="D100" s="257"/>
      <c r="E100" s="258"/>
      <c r="F100" s="257"/>
      <c r="G100" s="280"/>
      <c r="H100" s="281"/>
      <c r="I100" s="261"/>
      <c r="J100" s="261"/>
      <c r="K100" s="235">
        <f t="shared" si="12"/>
        <v>0</v>
      </c>
      <c r="L100" s="166"/>
      <c r="M100" s="331" t="e">
        <f t="shared" si="9"/>
        <v>#DIV/0!</v>
      </c>
      <c r="N100" s="166"/>
      <c r="O100" s="147" t="e">
        <f t="shared" si="13"/>
        <v>#DIV/0!</v>
      </c>
      <c r="P100" s="332"/>
      <c r="Q100" s="263"/>
      <c r="R100" s="315">
        <f t="shared" si="15"/>
        <v>0</v>
      </c>
      <c r="S100" s="300">
        <f t="shared" si="15"/>
        <v>0</v>
      </c>
      <c r="T100" s="300">
        <f t="shared" si="15"/>
        <v>0</v>
      </c>
      <c r="U100" s="338">
        <f t="shared" si="15"/>
        <v>0</v>
      </c>
      <c r="V100" s="300">
        <f t="shared" si="15"/>
        <v>0</v>
      </c>
      <c r="W100" s="300">
        <f t="shared" si="15"/>
        <v>0</v>
      </c>
      <c r="X100" s="300">
        <f t="shared" si="15"/>
        <v>0</v>
      </c>
      <c r="Y100" s="314">
        <f t="shared" si="15"/>
        <v>0</v>
      </c>
      <c r="Z100" s="314">
        <f t="shared" si="15"/>
        <v>0</v>
      </c>
      <c r="AA100" s="339">
        <f t="shared" si="15"/>
        <v>0</v>
      </c>
      <c r="AB100" s="339">
        <f t="shared" si="15"/>
        <v>0</v>
      </c>
      <c r="AC100" s="339" t="e">
        <f t="shared" si="15"/>
        <v>#DIV/0!</v>
      </c>
      <c r="AD100" s="339">
        <f t="shared" si="15"/>
        <v>0</v>
      </c>
      <c r="AE100" s="339" t="e">
        <f t="shared" si="15"/>
        <v>#DIV/0!</v>
      </c>
      <c r="AF100" s="339">
        <f t="shared" si="15"/>
        <v>0</v>
      </c>
      <c r="AG100" s="211">
        <f t="shared" si="10"/>
        <v>0</v>
      </c>
      <c r="AH100" s="228"/>
      <c r="AI100" s="92" t="e" cm="1">
        <f t="array" ref="AI100">_xlfn.IFS(AG100&gt;O100,"KO : Le montant retenu est supérieur au montant présenté. Merci de revoir la ligne de dépense ou plafonner son montant.",O100=0,"",AG100=O100,"OK",AG100&lt;O100,"Montant instruit inférieur au montant présenté.")</f>
        <v>#DIV/0!</v>
      </c>
      <c r="AJ100" s="69" t="e">
        <f t="shared" si="11"/>
        <v>#DIV/0!</v>
      </c>
    </row>
    <row r="101" spans="1:36">
      <c r="A101" s="37">
        <v>97</v>
      </c>
      <c r="B101" s="264"/>
      <c r="C101" s="264"/>
      <c r="D101" s="257"/>
      <c r="E101" s="258"/>
      <c r="F101" s="257"/>
      <c r="G101" s="280"/>
      <c r="H101" s="281"/>
      <c r="I101" s="261"/>
      <c r="J101" s="261"/>
      <c r="K101" s="235">
        <f t="shared" si="12"/>
        <v>0</v>
      </c>
      <c r="L101" s="166"/>
      <c r="M101" s="331" t="e">
        <f t="shared" si="9"/>
        <v>#DIV/0!</v>
      </c>
      <c r="N101" s="166"/>
      <c r="O101" s="147" t="e">
        <f t="shared" si="13"/>
        <v>#DIV/0!</v>
      </c>
      <c r="P101" s="332"/>
      <c r="Q101" s="263"/>
      <c r="R101" s="315">
        <f t="shared" si="15"/>
        <v>0</v>
      </c>
      <c r="S101" s="300">
        <f t="shared" si="15"/>
        <v>0</v>
      </c>
      <c r="T101" s="300">
        <f t="shared" si="15"/>
        <v>0</v>
      </c>
      <c r="U101" s="338">
        <f t="shared" si="15"/>
        <v>0</v>
      </c>
      <c r="V101" s="300">
        <f t="shared" si="15"/>
        <v>0</v>
      </c>
      <c r="W101" s="300">
        <f t="shared" si="15"/>
        <v>0</v>
      </c>
      <c r="X101" s="300">
        <f t="shared" si="15"/>
        <v>0</v>
      </c>
      <c r="Y101" s="314">
        <f t="shared" si="15"/>
        <v>0</v>
      </c>
      <c r="Z101" s="314">
        <f t="shared" si="15"/>
        <v>0</v>
      </c>
      <c r="AA101" s="339">
        <f t="shared" si="15"/>
        <v>0</v>
      </c>
      <c r="AB101" s="339">
        <f t="shared" si="15"/>
        <v>0</v>
      </c>
      <c r="AC101" s="339" t="e">
        <f t="shared" si="15"/>
        <v>#DIV/0!</v>
      </c>
      <c r="AD101" s="339">
        <f t="shared" si="15"/>
        <v>0</v>
      </c>
      <c r="AE101" s="339" t="e">
        <f t="shared" si="15"/>
        <v>#DIV/0!</v>
      </c>
      <c r="AF101" s="339">
        <f t="shared" si="15"/>
        <v>0</v>
      </c>
      <c r="AG101" s="211">
        <f t="shared" si="10"/>
        <v>0</v>
      </c>
      <c r="AH101" s="228"/>
      <c r="AI101" s="92" t="e" cm="1">
        <f t="array" ref="AI101">_xlfn.IFS(AG101&gt;O101,"KO : Le montant retenu est supérieur au montant présenté. Merci de revoir la ligne de dépense ou plafonner son montant.",O101=0,"",AG101=O101,"OK",AG101&lt;O101,"Montant instruit inférieur au montant présenté.")</f>
        <v>#DIV/0!</v>
      </c>
      <c r="AJ101" s="69" t="e">
        <f t="shared" si="11"/>
        <v>#DIV/0!</v>
      </c>
    </row>
    <row r="102" spans="1:36">
      <c r="A102" s="37">
        <v>98</v>
      </c>
      <c r="B102" s="264"/>
      <c r="C102" s="264"/>
      <c r="D102" s="257"/>
      <c r="E102" s="258"/>
      <c r="F102" s="257"/>
      <c r="G102" s="280"/>
      <c r="H102" s="281"/>
      <c r="I102" s="261"/>
      <c r="J102" s="261"/>
      <c r="K102" s="235">
        <f t="shared" si="12"/>
        <v>0</v>
      </c>
      <c r="L102" s="166"/>
      <c r="M102" s="331" t="e">
        <f t="shared" si="9"/>
        <v>#DIV/0!</v>
      </c>
      <c r="N102" s="166"/>
      <c r="O102" s="147" t="e">
        <f t="shared" si="13"/>
        <v>#DIV/0!</v>
      </c>
      <c r="P102" s="332"/>
      <c r="Q102" s="263"/>
      <c r="R102" s="315">
        <f t="shared" si="15"/>
        <v>0</v>
      </c>
      <c r="S102" s="300">
        <f t="shared" si="15"/>
        <v>0</v>
      </c>
      <c r="T102" s="300">
        <f t="shared" si="15"/>
        <v>0</v>
      </c>
      <c r="U102" s="338">
        <f t="shared" si="15"/>
        <v>0</v>
      </c>
      <c r="V102" s="300">
        <f t="shared" si="15"/>
        <v>0</v>
      </c>
      <c r="W102" s="300">
        <f t="shared" si="15"/>
        <v>0</v>
      </c>
      <c r="X102" s="300">
        <f t="shared" si="15"/>
        <v>0</v>
      </c>
      <c r="Y102" s="314">
        <f t="shared" si="15"/>
        <v>0</v>
      </c>
      <c r="Z102" s="314">
        <f t="shared" si="15"/>
        <v>0</v>
      </c>
      <c r="AA102" s="339">
        <f t="shared" si="15"/>
        <v>0</v>
      </c>
      <c r="AB102" s="339">
        <f t="shared" si="15"/>
        <v>0</v>
      </c>
      <c r="AC102" s="339" t="e">
        <f t="shared" si="15"/>
        <v>#DIV/0!</v>
      </c>
      <c r="AD102" s="339">
        <f t="shared" si="15"/>
        <v>0</v>
      </c>
      <c r="AE102" s="339" t="e">
        <f t="shared" si="15"/>
        <v>#DIV/0!</v>
      </c>
      <c r="AF102" s="339">
        <f t="shared" si="15"/>
        <v>0</v>
      </c>
      <c r="AG102" s="211">
        <f t="shared" si="10"/>
        <v>0</v>
      </c>
      <c r="AH102" s="228"/>
      <c r="AI102" s="92" t="e" cm="1">
        <f t="array" ref="AI102">_xlfn.IFS(AG102&gt;O102,"KO : Le montant retenu est supérieur au montant présenté. Merci de revoir la ligne de dépense ou plafonner son montant.",O102=0,"",AG102=O102,"OK",AG102&lt;O102,"Montant instruit inférieur au montant présenté.")</f>
        <v>#DIV/0!</v>
      </c>
      <c r="AJ102" s="69" t="e">
        <f t="shared" si="11"/>
        <v>#DIV/0!</v>
      </c>
    </row>
    <row r="103" spans="1:36">
      <c r="A103" s="37">
        <v>99</v>
      </c>
      <c r="B103" s="264"/>
      <c r="C103" s="264"/>
      <c r="D103" s="257"/>
      <c r="E103" s="258"/>
      <c r="F103" s="257"/>
      <c r="G103" s="280"/>
      <c r="H103" s="281"/>
      <c r="I103" s="261"/>
      <c r="J103" s="261"/>
      <c r="K103" s="235">
        <f t="shared" si="12"/>
        <v>0</v>
      </c>
      <c r="L103" s="166"/>
      <c r="M103" s="331" t="e">
        <f t="shared" si="9"/>
        <v>#DIV/0!</v>
      </c>
      <c r="N103" s="166"/>
      <c r="O103" s="147" t="e">
        <f t="shared" si="13"/>
        <v>#DIV/0!</v>
      </c>
      <c r="P103" s="332"/>
      <c r="Q103" s="263"/>
      <c r="R103" s="315">
        <f t="shared" si="15"/>
        <v>0</v>
      </c>
      <c r="S103" s="300">
        <f t="shared" si="15"/>
        <v>0</v>
      </c>
      <c r="T103" s="300">
        <f t="shared" si="15"/>
        <v>0</v>
      </c>
      <c r="U103" s="338">
        <f t="shared" si="15"/>
        <v>0</v>
      </c>
      <c r="V103" s="300">
        <f t="shared" si="15"/>
        <v>0</v>
      </c>
      <c r="W103" s="300">
        <f t="shared" si="15"/>
        <v>0</v>
      </c>
      <c r="X103" s="300">
        <f t="shared" si="15"/>
        <v>0</v>
      </c>
      <c r="Y103" s="314">
        <f t="shared" si="15"/>
        <v>0</v>
      </c>
      <c r="Z103" s="314">
        <f t="shared" si="15"/>
        <v>0</v>
      </c>
      <c r="AA103" s="339">
        <f t="shared" si="15"/>
        <v>0</v>
      </c>
      <c r="AB103" s="339">
        <f t="shared" si="15"/>
        <v>0</v>
      </c>
      <c r="AC103" s="339" t="e">
        <f t="shared" si="15"/>
        <v>#DIV/0!</v>
      </c>
      <c r="AD103" s="339">
        <f t="shared" si="15"/>
        <v>0</v>
      </c>
      <c r="AE103" s="339" t="e">
        <f t="shared" si="15"/>
        <v>#DIV/0!</v>
      </c>
      <c r="AF103" s="339">
        <f t="shared" si="15"/>
        <v>0</v>
      </c>
      <c r="AG103" s="211">
        <f t="shared" si="10"/>
        <v>0</v>
      </c>
      <c r="AH103" s="228"/>
      <c r="AI103" s="92" t="e" cm="1">
        <f t="array" ref="AI103">_xlfn.IFS(AG103&gt;O103,"KO : Le montant retenu est supérieur au montant présenté. Merci de revoir la ligne de dépense ou plafonner son montant.",O103=0,"",AG103=O103,"OK",AG103&lt;O103,"Montant instruit inférieur au montant présenté.")</f>
        <v>#DIV/0!</v>
      </c>
      <c r="AJ103" s="69" t="e">
        <f t="shared" si="11"/>
        <v>#DIV/0!</v>
      </c>
    </row>
    <row r="104" spans="1:36">
      <c r="A104" s="37">
        <v>100</v>
      </c>
      <c r="B104" s="264"/>
      <c r="C104" s="264"/>
      <c r="D104" s="257"/>
      <c r="E104" s="258"/>
      <c r="F104" s="257"/>
      <c r="G104" s="280"/>
      <c r="H104" s="281"/>
      <c r="I104" s="261"/>
      <c r="J104" s="261"/>
      <c r="K104" s="235">
        <f t="shared" si="12"/>
        <v>0</v>
      </c>
      <c r="L104" s="166"/>
      <c r="M104" s="331" t="e">
        <f t="shared" si="9"/>
        <v>#DIV/0!</v>
      </c>
      <c r="N104" s="166"/>
      <c r="O104" s="147" t="e">
        <f t="shared" si="13"/>
        <v>#DIV/0!</v>
      </c>
      <c r="P104" s="332"/>
      <c r="Q104" s="263"/>
      <c r="R104" s="315">
        <f t="shared" si="15"/>
        <v>0</v>
      </c>
      <c r="S104" s="300">
        <f t="shared" si="15"/>
        <v>0</v>
      </c>
      <c r="T104" s="300">
        <f t="shared" si="15"/>
        <v>0</v>
      </c>
      <c r="U104" s="338">
        <f t="shared" si="15"/>
        <v>0</v>
      </c>
      <c r="V104" s="300">
        <f t="shared" si="15"/>
        <v>0</v>
      </c>
      <c r="W104" s="300">
        <f t="shared" si="15"/>
        <v>0</v>
      </c>
      <c r="X104" s="300">
        <f t="shared" si="15"/>
        <v>0</v>
      </c>
      <c r="Y104" s="314">
        <f t="shared" si="15"/>
        <v>0</v>
      </c>
      <c r="Z104" s="314">
        <f t="shared" si="15"/>
        <v>0</v>
      </c>
      <c r="AA104" s="339">
        <f t="shared" si="15"/>
        <v>0</v>
      </c>
      <c r="AB104" s="339">
        <f t="shared" si="15"/>
        <v>0</v>
      </c>
      <c r="AC104" s="339" t="e">
        <f t="shared" si="15"/>
        <v>#DIV/0!</v>
      </c>
      <c r="AD104" s="339">
        <f t="shared" si="15"/>
        <v>0</v>
      </c>
      <c r="AE104" s="339" t="e">
        <f t="shared" si="15"/>
        <v>#DIV/0!</v>
      </c>
      <c r="AF104" s="339">
        <f t="shared" si="15"/>
        <v>0</v>
      </c>
      <c r="AG104" s="211">
        <f t="shared" si="10"/>
        <v>0</v>
      </c>
      <c r="AH104" s="228"/>
      <c r="AI104" s="92" t="e" cm="1">
        <f t="array" ref="AI104">_xlfn.IFS(AG104&gt;O104,"KO : Le montant retenu est supérieur au montant présenté. Merci de revoir la ligne de dépense ou plafonner son montant.",O104=0,"",AG104=O104,"OK",AG104&lt;O104,"Montant instruit inférieur au montant présenté.")</f>
        <v>#DIV/0!</v>
      </c>
      <c r="AJ104" s="69" t="e">
        <f t="shared" si="11"/>
        <v>#DIV/0!</v>
      </c>
    </row>
    <row r="105" spans="1:36">
      <c r="A105" s="495" t="s">
        <v>52</v>
      </c>
      <c r="B105" s="496"/>
      <c r="C105" s="496"/>
      <c r="D105" s="496"/>
      <c r="E105" s="496"/>
      <c r="F105" s="496"/>
      <c r="G105" s="496"/>
      <c r="H105" s="496"/>
      <c r="I105" s="496"/>
      <c r="J105" s="496"/>
      <c r="K105" s="496"/>
      <c r="L105" s="496"/>
      <c r="M105" s="496"/>
      <c r="N105" s="496"/>
      <c r="O105" s="343" t="e">
        <f>SUM(O5:O104)</f>
        <v>#DIV/0!</v>
      </c>
      <c r="P105" s="344"/>
      <c r="Q105" s="345"/>
      <c r="R105" s="497" t="s">
        <v>53</v>
      </c>
      <c r="S105" s="498"/>
      <c r="T105" s="498"/>
      <c r="U105" s="498"/>
      <c r="V105" s="498"/>
      <c r="W105" s="498"/>
      <c r="X105" s="498"/>
      <c r="Y105" s="498"/>
      <c r="Z105" s="498"/>
      <c r="AA105" s="498"/>
      <c r="AB105" s="498"/>
      <c r="AC105" s="498"/>
      <c r="AD105" s="498"/>
      <c r="AE105" s="340"/>
      <c r="AF105" s="340"/>
      <c r="AG105" s="398">
        <f>SUM(AG5:AG104)</f>
        <v>0</v>
      </c>
      <c r="AH105" s="499"/>
      <c r="AI105" s="500"/>
      <c r="AJ105" s="343" t="e">
        <f>SUM(AJ5:AJ104)</f>
        <v>#DIV/0!</v>
      </c>
    </row>
  </sheetData>
  <sheetProtection algorithmName="SHA-512" hashValue="9eSRqhXRiw8NBTJ5IG3tE/6/KpN9DUFMmWyvw8ug29st10nfyAE2OrD0j4IZ6/BKtTmWmn1nAW0jbwB8hZODUw==" saltValue="D6HkkbjzV8KhybS9qatJyA==" spinCount="100000" sheet="1" objects="1" scenarios="1"/>
  <mergeCells count="8">
    <mergeCell ref="A105:N105"/>
    <mergeCell ref="R105:AD105"/>
    <mergeCell ref="AH105:AI105"/>
    <mergeCell ref="A1:Q1"/>
    <mergeCell ref="R1:AJ1"/>
    <mergeCell ref="A2:A3"/>
    <mergeCell ref="I2:K2"/>
    <mergeCell ref="Y2:AA2"/>
  </mergeCells>
  <conditionalFormatting sqref="R5:T104">
    <cfRule type="cellIs" dxfId="45" priority="4" stopIfTrue="1" operator="notEqual">
      <formula>B5</formula>
    </cfRule>
  </conditionalFormatting>
  <conditionalFormatting sqref="X5:Y104">
    <cfRule type="cellIs" dxfId="44" priority="5" stopIfTrue="1" operator="notEqual">
      <formula>E5</formula>
    </cfRule>
  </conditionalFormatting>
  <conditionalFormatting sqref="Z5:Z104">
    <cfRule type="cellIs" dxfId="43" priority="6" stopIfTrue="1" operator="notEqual">
      <formula>F5</formula>
    </cfRule>
  </conditionalFormatting>
  <conditionalFormatting sqref="AA5:AE104">
    <cfRule type="cellIs" dxfId="42" priority="7" stopIfTrue="1" operator="notEqual">
      <formula>F5</formula>
    </cfRule>
  </conditionalFormatting>
  <conditionalFormatting sqref="AF5:AG104">
    <cfRule type="cellIs" dxfId="41" priority="8" stopIfTrue="1" operator="notEqual">
      <formula>J5</formula>
    </cfRule>
  </conditionalFormatting>
  <conditionalFormatting sqref="AI5:AI104">
    <cfRule type="containsText" dxfId="40" priority="1" operator="containsText" text="OK">
      <formula>NOT(ISERROR(SEARCH("OK",AI5)))</formula>
    </cfRule>
    <cfRule type="containsText" dxfId="39" priority="2" operator="containsText" text="KO">
      <formula>NOT(ISERROR(SEARCH("KO",AI5)))</formula>
    </cfRule>
    <cfRule type="containsText" dxfId="38" priority="3" operator="containsText" text="Attention">
      <formula>NOT(ISERROR(SEARCH("Attention",AI5)))</formula>
    </cfRule>
  </conditionalFormatting>
  <dataValidations count="2">
    <dataValidation type="list" allowBlank="1" showInputMessage="1" showErrorMessage="1" promptTitle="Sélectionnez un poste de dépense" prompt="Cliquez sur le menu déroulant" sqref="G4:G104" xr:uid="{DF585600-EF74-4858-9FA2-E52FD854ECE1}">
      <mc:AlternateContent xmlns:x12ac="http://schemas.microsoft.com/office/spreadsheetml/2011/1/ac" xmlns:mc="http://schemas.openxmlformats.org/markup-compatibility/2006">
        <mc:Choice Requires="x12ac">
          <x12ac:list>"Investissements commercialisation, technologies, procédures ", Investissements équins , Investissements forêt-bois</x12ac:list>
        </mc:Choice>
        <mc:Fallback>
          <formula1>"Investissements commercialisation, technologies, procédures , Investissements équins , Investissements forêt-bois"</formula1>
        </mc:Fallback>
      </mc:AlternateContent>
    </dataValidation>
    <dataValidation type="list" allowBlank="1" showInputMessage="1" showErrorMessage="1" promptTitle="Sélectionnez une sous-opération " prompt="Cliquez sur le menu déroulant et associez une sous-opération au poste choisi tel que présenté dans l'onglet 0" sqref="H4:H104" xr:uid="{E6DD166B-315A-4FE3-BC55-0F61631DBCEA}">
      <mc:AlternateContent xmlns:x12ac="http://schemas.microsoft.com/office/spreadsheetml/2011/1/ac" xmlns:mc="http://schemas.openxmlformats.org/markup-compatibility/2006">
        <mc:Choice Requires="x12ac">
          <x12ac:list>"Commercialisation produits agricoles, introduction technologies et procédures ", Filière équine , Filière forêt-bois</x12ac:list>
        </mc:Choice>
        <mc:Fallback>
          <formula1>"Commercialisation produits agricoles, introduction technologies et procédures , Filière équine , Filière forêt-bois"</formula1>
        </mc:Fallback>
      </mc:AlternateContent>
    </dataValidation>
  </dataValidations>
  <pageMargins left="0.7" right="0.7" top="0.75" bottom="0.75" header="0.3" footer="0.3"/>
  <pageSetup paperSize="9" scale="1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98212-5ACC-4B63-A815-327CA8AEFFC6}">
  <sheetPr>
    <pageSetUpPr fitToPage="1"/>
  </sheetPr>
  <dimension ref="A1:BE105"/>
  <sheetViews>
    <sheetView topLeftCell="A3" zoomScale="68" zoomScaleNormal="55" workbookViewId="0">
      <selection activeCell="B5" sqref="B5"/>
    </sheetView>
  </sheetViews>
  <sheetFormatPr baseColWidth="10" defaultColWidth="10.85546875" defaultRowHeight="15" outlineLevelCol="1"/>
  <cols>
    <col min="1" max="1" width="10.7109375" customWidth="1"/>
    <col min="2" max="5" width="27.42578125" customWidth="1"/>
    <col min="6" max="6" width="27.42578125" style="36" customWidth="1"/>
    <col min="7" max="7" width="22.42578125" style="36" customWidth="1"/>
    <col min="8" max="9" width="19.42578125" customWidth="1"/>
    <col min="10" max="10" width="27.42578125" customWidth="1"/>
    <col min="11" max="11" width="17.85546875" customWidth="1"/>
    <col min="12" max="12" width="20.85546875" customWidth="1"/>
    <col min="13" max="13" width="20.7109375" customWidth="1"/>
    <col min="14" max="15" width="20.85546875" customWidth="1"/>
    <col min="16" max="17" width="20.7109375" customWidth="1"/>
    <col min="18" max="20" width="20.85546875" customWidth="1"/>
    <col min="21" max="21" width="19.7109375" customWidth="1"/>
    <col min="22" max="24" width="19.42578125" customWidth="1"/>
    <col min="25" max="25" width="50.7109375" customWidth="1"/>
    <col min="26" max="29" width="27.7109375" customWidth="1" outlineLevel="1"/>
    <col min="30" max="30" width="27.7109375" style="36" customWidth="1"/>
    <col min="31" max="31" width="19.42578125" customWidth="1" outlineLevel="1"/>
    <col min="32" max="34" width="19.7109375" customWidth="1" outlineLevel="1"/>
    <col min="35" max="35" width="17.85546875" customWidth="1"/>
    <col min="36" max="45" width="19.7109375" customWidth="1" outlineLevel="1"/>
    <col min="46" max="48" width="24.7109375" customWidth="1" outlineLevel="1"/>
    <col min="49" max="51" width="19.7109375" customWidth="1" outlineLevel="1"/>
    <col min="52" max="52" width="50.7109375" customWidth="1" outlineLevel="1"/>
    <col min="53" max="53" width="80.7109375" customWidth="1" outlineLevel="1"/>
    <col min="54" max="54" width="19.42578125" customWidth="1" outlineLevel="1"/>
    <col min="55" max="56" width="19.7109375" customWidth="1" outlineLevel="1"/>
  </cols>
  <sheetData>
    <row r="1" spans="1:57" ht="72.75" customHeight="1">
      <c r="A1" s="513" t="s">
        <v>610</v>
      </c>
      <c r="B1" s="514"/>
      <c r="C1" s="514"/>
      <c r="D1" s="514"/>
      <c r="E1" s="514"/>
      <c r="F1" s="514"/>
      <c r="G1" s="514"/>
      <c r="H1" s="514"/>
      <c r="I1" s="514"/>
      <c r="J1" s="514"/>
      <c r="K1" s="514"/>
      <c r="L1" s="514"/>
      <c r="M1" s="514"/>
      <c r="N1" s="514"/>
      <c r="O1" s="514"/>
      <c r="P1" s="514"/>
      <c r="Q1" s="514"/>
      <c r="R1" s="514"/>
      <c r="S1" s="514"/>
      <c r="T1" s="514"/>
      <c r="U1" s="514"/>
      <c r="V1" s="514"/>
      <c r="W1" s="514"/>
      <c r="X1" s="514"/>
      <c r="Y1" s="515"/>
      <c r="Z1" s="516" t="s">
        <v>556</v>
      </c>
      <c r="AA1" s="517"/>
      <c r="AB1" s="517"/>
      <c r="AC1" s="517"/>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8"/>
    </row>
    <row r="2" spans="1:57" s="1" customFormat="1" ht="69.95" customHeight="1">
      <c r="A2" s="519" t="s">
        <v>57</v>
      </c>
      <c r="B2" s="271" t="s">
        <v>479</v>
      </c>
      <c r="C2" s="271" t="s">
        <v>464</v>
      </c>
      <c r="D2" s="271" t="s">
        <v>480</v>
      </c>
      <c r="E2" s="271" t="s">
        <v>481</v>
      </c>
      <c r="F2" s="271" t="s">
        <v>552</v>
      </c>
      <c r="G2" s="271" t="s">
        <v>58</v>
      </c>
      <c r="H2" s="271" t="s">
        <v>621</v>
      </c>
      <c r="I2" s="271" t="s">
        <v>622</v>
      </c>
      <c r="J2" s="271" t="s">
        <v>483</v>
      </c>
      <c r="K2" s="271" t="s">
        <v>484</v>
      </c>
      <c r="L2" s="271" t="s">
        <v>485</v>
      </c>
      <c r="M2" s="271" t="s">
        <v>486</v>
      </c>
      <c r="N2" s="271" t="s">
        <v>487</v>
      </c>
      <c r="O2" s="271" t="s">
        <v>488</v>
      </c>
      <c r="P2" s="271" t="s">
        <v>489</v>
      </c>
      <c r="Q2" s="271" t="s">
        <v>490</v>
      </c>
      <c r="R2" s="271" t="s">
        <v>491</v>
      </c>
      <c r="S2" s="271" t="s">
        <v>492</v>
      </c>
      <c r="T2" s="271" t="s">
        <v>493</v>
      </c>
      <c r="U2" s="271" t="s">
        <v>494</v>
      </c>
      <c r="V2" s="271" t="s">
        <v>495</v>
      </c>
      <c r="W2" s="271" t="s">
        <v>496</v>
      </c>
      <c r="X2" s="271" t="s">
        <v>497</v>
      </c>
      <c r="Y2" s="80" t="s">
        <v>41</v>
      </c>
      <c r="Z2" s="272" t="s">
        <v>479</v>
      </c>
      <c r="AA2" s="272" t="s">
        <v>464</v>
      </c>
      <c r="AB2" s="79" t="s">
        <v>480</v>
      </c>
      <c r="AC2" s="79" t="s">
        <v>481</v>
      </c>
      <c r="AD2" s="85" t="s">
        <v>418</v>
      </c>
      <c r="AE2" s="79" t="s">
        <v>58</v>
      </c>
      <c r="AF2" s="79" t="s">
        <v>621</v>
      </c>
      <c r="AG2" s="79" t="s">
        <v>622</v>
      </c>
      <c r="AH2" s="79" t="s">
        <v>483</v>
      </c>
      <c r="AI2" s="85" t="s">
        <v>484</v>
      </c>
      <c r="AJ2" s="79" t="s">
        <v>485</v>
      </c>
      <c r="AK2" s="79" t="s">
        <v>486</v>
      </c>
      <c r="AL2" s="79" t="s">
        <v>487</v>
      </c>
      <c r="AM2" s="79" t="s">
        <v>488</v>
      </c>
      <c r="AN2" s="79" t="s">
        <v>489</v>
      </c>
      <c r="AO2" s="79" t="s">
        <v>490</v>
      </c>
      <c r="AP2" s="79" t="s">
        <v>491</v>
      </c>
      <c r="AQ2" s="79" t="s">
        <v>492</v>
      </c>
      <c r="AR2" s="79" t="s">
        <v>493</v>
      </c>
      <c r="AS2" s="79" t="s">
        <v>494</v>
      </c>
      <c r="AT2" s="79" t="s">
        <v>498</v>
      </c>
      <c r="AU2" s="79" t="s">
        <v>499</v>
      </c>
      <c r="AV2" s="79" t="s">
        <v>500</v>
      </c>
      <c r="AW2" s="282" t="s">
        <v>530</v>
      </c>
      <c r="AX2" s="282" t="s">
        <v>531</v>
      </c>
      <c r="AY2" s="282" t="s">
        <v>532</v>
      </c>
      <c r="AZ2" s="286" t="s">
        <v>59</v>
      </c>
      <c r="BA2" s="286" t="s">
        <v>43</v>
      </c>
      <c r="BB2" s="286" t="s">
        <v>504</v>
      </c>
      <c r="BC2" s="286" t="s">
        <v>505</v>
      </c>
      <c r="BD2" s="286" t="s">
        <v>506</v>
      </c>
    </row>
    <row r="3" spans="1:57" ht="150">
      <c r="A3" s="520"/>
      <c r="B3" s="71" t="s">
        <v>533</v>
      </c>
      <c r="C3" s="71" t="s">
        <v>623</v>
      </c>
      <c r="D3" s="71" t="s">
        <v>508</v>
      </c>
      <c r="E3" s="71" t="s">
        <v>509</v>
      </c>
      <c r="F3" s="71" t="s">
        <v>553</v>
      </c>
      <c r="G3" s="71" t="s">
        <v>590</v>
      </c>
      <c r="H3" s="71" t="s">
        <v>511</v>
      </c>
      <c r="I3" s="71" t="s">
        <v>512</v>
      </c>
      <c r="J3" s="71" t="s">
        <v>513</v>
      </c>
      <c r="K3" s="71" t="s">
        <v>514</v>
      </c>
      <c r="L3" s="71" t="s">
        <v>515</v>
      </c>
      <c r="M3" s="71" t="s">
        <v>516</v>
      </c>
      <c r="N3" s="71" t="s">
        <v>50</v>
      </c>
      <c r="O3" s="71" t="s">
        <v>517</v>
      </c>
      <c r="P3" s="71" t="s">
        <v>516</v>
      </c>
      <c r="Q3" s="71" t="s">
        <v>50</v>
      </c>
      <c r="R3" s="71" t="s">
        <v>517</v>
      </c>
      <c r="S3" s="71" t="s">
        <v>516</v>
      </c>
      <c r="T3" s="71" t="s">
        <v>50</v>
      </c>
      <c r="U3" s="71" t="s">
        <v>518</v>
      </c>
      <c r="V3" s="71" t="s">
        <v>50</v>
      </c>
      <c r="W3" s="71" t="s">
        <v>50</v>
      </c>
      <c r="X3" s="71" t="s">
        <v>50</v>
      </c>
      <c r="Y3" s="81" t="s">
        <v>46</v>
      </c>
      <c r="Z3" s="78" t="s">
        <v>47</v>
      </c>
      <c r="AA3" s="78" t="s">
        <v>47</v>
      </c>
      <c r="AB3" s="78" t="s">
        <v>47</v>
      </c>
      <c r="AC3" s="78" t="s">
        <v>47</v>
      </c>
      <c r="AD3" s="78" t="s">
        <v>47</v>
      </c>
      <c r="AE3" s="78" t="s">
        <v>47</v>
      </c>
      <c r="AF3" s="78" t="s">
        <v>47</v>
      </c>
      <c r="AG3" s="78" t="s">
        <v>47</v>
      </c>
      <c r="AH3" s="78" t="s">
        <v>47</v>
      </c>
      <c r="AI3" s="78" t="s">
        <v>47</v>
      </c>
      <c r="AJ3" s="78" t="s">
        <v>47</v>
      </c>
      <c r="AK3" s="78" t="s">
        <v>47</v>
      </c>
      <c r="AL3" s="77" t="s">
        <v>61</v>
      </c>
      <c r="AM3" s="78" t="s">
        <v>47</v>
      </c>
      <c r="AN3" s="78" t="s">
        <v>47</v>
      </c>
      <c r="AO3" s="77" t="s">
        <v>61</v>
      </c>
      <c r="AP3" s="78" t="s">
        <v>47</v>
      </c>
      <c r="AQ3" s="78" t="s">
        <v>47</v>
      </c>
      <c r="AR3" s="77" t="s">
        <v>61</v>
      </c>
      <c r="AS3" s="78" t="s">
        <v>47</v>
      </c>
      <c r="AT3" s="78" t="s">
        <v>519</v>
      </c>
      <c r="AU3" s="77" t="s">
        <v>61</v>
      </c>
      <c r="AV3" s="77" t="s">
        <v>61</v>
      </c>
      <c r="AW3" s="283" t="s">
        <v>61</v>
      </c>
      <c r="AX3" s="283" t="s">
        <v>61</v>
      </c>
      <c r="AY3" s="283" t="s">
        <v>61</v>
      </c>
      <c r="AZ3" s="287" t="s">
        <v>534</v>
      </c>
      <c r="BA3" s="287" t="s">
        <v>49</v>
      </c>
      <c r="BB3" s="287" t="s">
        <v>50</v>
      </c>
      <c r="BC3" s="287" t="s">
        <v>50</v>
      </c>
      <c r="BD3" s="287" t="s">
        <v>50</v>
      </c>
    </row>
    <row r="4" spans="1:57" ht="75">
      <c r="A4" s="213" t="s">
        <v>51</v>
      </c>
      <c r="B4" s="72" t="s">
        <v>535</v>
      </c>
      <c r="C4" s="214">
        <v>1</v>
      </c>
      <c r="D4" s="72" t="s">
        <v>536</v>
      </c>
      <c r="E4" s="72" t="s">
        <v>537</v>
      </c>
      <c r="F4" s="72" t="s">
        <v>611</v>
      </c>
      <c r="G4" s="72" t="s">
        <v>612</v>
      </c>
      <c r="H4" s="208">
        <v>1</v>
      </c>
      <c r="I4" s="208" t="s">
        <v>62</v>
      </c>
      <c r="J4" s="72" t="s">
        <v>525</v>
      </c>
      <c r="K4" s="72">
        <v>3</v>
      </c>
      <c r="L4" s="215">
        <v>8502</v>
      </c>
      <c r="M4" s="146">
        <f>L4*0.2</f>
        <v>1700.4</v>
      </c>
      <c r="N4" s="146">
        <f>L4+M4</f>
        <v>10202.4</v>
      </c>
      <c r="O4" s="146">
        <v>6854</v>
      </c>
      <c r="P4" s="146">
        <f>O4*0.2</f>
        <v>1370.8000000000002</v>
      </c>
      <c r="Q4" s="146">
        <f>O4+P4</f>
        <v>8224.7999999999993</v>
      </c>
      <c r="R4" s="146">
        <v>7354</v>
      </c>
      <c r="S4" s="146">
        <f>R4*0.2</f>
        <v>1470.8000000000002</v>
      </c>
      <c r="T4" s="215">
        <f>R4+S4</f>
        <v>8824.7999999999993</v>
      </c>
      <c r="U4" s="216" t="s">
        <v>526</v>
      </c>
      <c r="V4" s="215">
        <f>(_xlfn.IFS(U4="Devis 1",L4,U4="Devis 1 majoré",L4*1.15,U4="Devis 2",O4,U4="Devis 3",R4))*C4</f>
        <v>8502</v>
      </c>
      <c r="W4" s="215">
        <f>_xlfn.IFS(U4="Devis 1",M4,U4="Devis 1 majoré",M4*1.15,U4="Devis 2",P4,U4="Devis 3",S4)*C4</f>
        <v>1700.4</v>
      </c>
      <c r="X4" s="215">
        <f>V4+W4</f>
        <v>10202.4</v>
      </c>
      <c r="Y4" s="82" t="s">
        <v>538</v>
      </c>
      <c r="Z4" s="217"/>
      <c r="AA4" s="217"/>
      <c r="AB4" s="186"/>
      <c r="AC4" s="186"/>
      <c r="AD4" s="72"/>
      <c r="AE4" s="186"/>
      <c r="AF4" s="218"/>
      <c r="AG4" s="218"/>
      <c r="AH4" s="186"/>
      <c r="AI4" s="72"/>
      <c r="AJ4" s="219"/>
      <c r="AK4" s="218"/>
      <c r="AL4" s="218"/>
      <c r="AM4" s="218"/>
      <c r="AN4" s="218"/>
      <c r="AO4" s="218"/>
      <c r="AP4" s="218"/>
      <c r="AQ4" s="218"/>
      <c r="AR4" s="219"/>
      <c r="AS4" s="219"/>
      <c r="AT4" s="219"/>
      <c r="AU4" s="219"/>
      <c r="AV4" s="219"/>
      <c r="AW4" s="262"/>
      <c r="AX4" s="262"/>
      <c r="AY4" s="262"/>
      <c r="AZ4" s="288"/>
      <c r="BA4" s="288"/>
      <c r="BB4" s="288"/>
      <c r="BC4" s="288"/>
      <c r="BD4" s="288"/>
    </row>
    <row r="5" spans="1:57">
      <c r="A5" s="68">
        <v>1</v>
      </c>
      <c r="B5" s="257"/>
      <c r="C5" s="258"/>
      <c r="D5" s="257"/>
      <c r="E5" s="257"/>
      <c r="F5" s="280"/>
      <c r="G5" s="281"/>
      <c r="H5" s="211"/>
      <c r="I5" s="257"/>
      <c r="J5" s="257"/>
      <c r="K5" s="257"/>
      <c r="L5" s="260"/>
      <c r="M5" s="261"/>
      <c r="N5" s="147">
        <f t="shared" ref="N5:N68" si="0">L5+M5</f>
        <v>0</v>
      </c>
      <c r="O5" s="261"/>
      <c r="P5" s="261"/>
      <c r="Q5" s="147">
        <f t="shared" ref="Q5:Q68" si="1">O5+P5</f>
        <v>0</v>
      </c>
      <c r="R5" s="261"/>
      <c r="S5" s="261"/>
      <c r="T5" s="220">
        <f t="shared" ref="T5:T68" si="2">S5+R5</f>
        <v>0</v>
      </c>
      <c r="U5" s="262"/>
      <c r="V5" s="291">
        <f t="shared" ref="V5:V68" si="3">IFERROR(_xlfn.IFS(U5="Devis 1",L5,U5="Devis 1 majoré",L5*1.15,U5="Devis 2",O5,U5="Devis 3",R5),0)*C5</f>
        <v>0</v>
      </c>
      <c r="W5" s="291">
        <f>IFERROR(_xlfn.IFS(U5="Devis 1",M5,U5="Devis 1 majoré",M5*1.15,U5="Devis 2",P5,U5="Devis 3",S5),0)*C5</f>
        <v>0</v>
      </c>
      <c r="X5" s="291">
        <f t="shared" ref="X5:X68" si="4">V5+W5</f>
        <v>0</v>
      </c>
      <c r="Y5" s="263"/>
      <c r="Z5" s="315">
        <f t="shared" ref="Z5:AK26" si="5">B5</f>
        <v>0</v>
      </c>
      <c r="AA5" s="316">
        <f t="shared" si="5"/>
        <v>0</v>
      </c>
      <c r="AB5" s="317">
        <f t="shared" si="5"/>
        <v>0</v>
      </c>
      <c r="AC5" s="317">
        <f t="shared" si="5"/>
        <v>0</v>
      </c>
      <c r="AD5" s="300">
        <f t="shared" si="5"/>
        <v>0</v>
      </c>
      <c r="AE5" s="317">
        <f t="shared" si="5"/>
        <v>0</v>
      </c>
      <c r="AF5" s="301">
        <f t="shared" si="5"/>
        <v>0</v>
      </c>
      <c r="AG5" s="300">
        <f t="shared" si="5"/>
        <v>0</v>
      </c>
      <c r="AH5" s="300">
        <f t="shared" si="5"/>
        <v>0</v>
      </c>
      <c r="AI5" s="300">
        <f t="shared" si="5"/>
        <v>0</v>
      </c>
      <c r="AJ5" s="302">
        <f t="shared" si="5"/>
        <v>0</v>
      </c>
      <c r="AK5" s="302">
        <f t="shared" si="5"/>
        <v>0</v>
      </c>
      <c r="AL5" s="302">
        <f>AJ5+AK5</f>
        <v>0</v>
      </c>
      <c r="AM5" s="302">
        <f t="shared" ref="AM5:AN36" si="6">O5</f>
        <v>0</v>
      </c>
      <c r="AN5" s="302">
        <f t="shared" si="6"/>
        <v>0</v>
      </c>
      <c r="AO5" s="302">
        <f>AM5+AN5</f>
        <v>0</v>
      </c>
      <c r="AP5" s="302">
        <f t="shared" ref="AP5:AQ36" si="7">R5</f>
        <v>0</v>
      </c>
      <c r="AQ5" s="302">
        <f t="shared" si="7"/>
        <v>0</v>
      </c>
      <c r="AR5" s="302">
        <f>AP5+AQ5</f>
        <v>0</v>
      </c>
      <c r="AS5" s="318">
        <f t="shared" ref="AS5:AS68" si="8">U5</f>
        <v>0</v>
      </c>
      <c r="AT5" s="319"/>
      <c r="AU5" s="302">
        <f t="shared" ref="AU5:AU68" si="9">IFERROR(_xlfn.IFS(AQ5="Devis 1",AH5,AQ5="Devis 1 majoré",AH5*1.15,AQ5="Devis 2",AK5,AQ5="Devis 3",AN5),0)*Y5</f>
        <v>0</v>
      </c>
      <c r="AV5" s="302">
        <f>AT5+AU5</f>
        <v>0</v>
      </c>
      <c r="AW5" s="284">
        <f t="shared" ref="AW5:AW68" si="10">IFERROR(_xlfn.IFS(AS5="Devis 1",AJ5,AS5="Devis 1 majoré",AJ5*1.15,AS5="Devis 2",AM5,AS5="Devis 3",AP5),0)*AA5</f>
        <v>0</v>
      </c>
      <c r="AX5" s="284">
        <f t="shared" ref="AX5:AX68" si="11">IFERROR(_xlfn.IFS(AS5="Devis 1",AK5,AS5="Devis 1 majoré",AK5*1.15,AS5="Devis 2",AN5,AS5="Devis 3",AQ5),0)*AA5</f>
        <v>0</v>
      </c>
      <c r="AY5" s="284">
        <f>AW5+AX5</f>
        <v>0</v>
      </c>
      <c r="AZ5" s="289"/>
      <c r="BA5" s="290" t="str" cm="1">
        <f t="array" ref="BA5">_xlfn.IFS(AY5&gt;X5,"KO : Le montant retenu TTC est supérieur au montant présenté TTC. Merci de revoir la ligne de dépense ou plafonner son montant.",AW5&gt;V5,"Attention : Le montant retenu HT est supérieur au montant HT présenté. Merci de revoir la ligne de dépense, plafonner son montant, ou justifier la reventillation HT / TVA.",AX5&gt;W5,"Attention : Le montant TVA retenu est supérieur au montant TVA présenté. Merci de revoir la ligne de dépense, plafonner son montant, ou justifier la reventillation HT / TVA.",X5=0,"",AY5=X5,"OK",AY5&lt;X5,"Montant instruit inférieur au montant présenté.")</f>
        <v/>
      </c>
      <c r="BB5" s="291">
        <f t="shared" ref="BB5:BD36" si="12">V5-AW5</f>
        <v>0</v>
      </c>
      <c r="BC5" s="291">
        <f t="shared" si="12"/>
        <v>0</v>
      </c>
      <c r="BD5" s="291">
        <f t="shared" si="12"/>
        <v>0</v>
      </c>
      <c r="BE5" s="36"/>
    </row>
    <row r="6" spans="1:57">
      <c r="A6" s="68">
        <v>2</v>
      </c>
      <c r="B6" s="257"/>
      <c r="C6" s="258"/>
      <c r="D6" s="257"/>
      <c r="E6" s="257"/>
      <c r="F6" s="280"/>
      <c r="G6" s="281"/>
      <c r="H6" s="211"/>
      <c r="I6" s="257"/>
      <c r="J6" s="257"/>
      <c r="K6" s="257"/>
      <c r="L6" s="260"/>
      <c r="M6" s="261"/>
      <c r="N6" s="147">
        <f t="shared" si="0"/>
        <v>0</v>
      </c>
      <c r="O6" s="261"/>
      <c r="P6" s="261"/>
      <c r="Q6" s="147">
        <f t="shared" si="1"/>
        <v>0</v>
      </c>
      <c r="R6" s="261"/>
      <c r="S6" s="261"/>
      <c r="T6" s="220">
        <f t="shared" si="2"/>
        <v>0</v>
      </c>
      <c r="U6" s="262"/>
      <c r="V6" s="291">
        <f t="shared" si="3"/>
        <v>0</v>
      </c>
      <c r="W6" s="291" cm="1">
        <f t="array" ref="W6">IFERROR(_xlfn.IFS(U6="Devis 1",M6,U6="Devis 1 majoré",M6*1.15,U6="Devis 2",P6,U6="Devis 3",S6),0)</f>
        <v>0</v>
      </c>
      <c r="X6" s="291">
        <f t="shared" si="4"/>
        <v>0</v>
      </c>
      <c r="Y6" s="263"/>
      <c r="Z6" s="317">
        <f t="shared" si="5"/>
        <v>0</v>
      </c>
      <c r="AA6" s="316">
        <f t="shared" si="5"/>
        <v>0</v>
      </c>
      <c r="AB6" s="317">
        <f t="shared" si="5"/>
        <v>0</v>
      </c>
      <c r="AC6" s="317">
        <f t="shared" si="5"/>
        <v>0</v>
      </c>
      <c r="AD6" s="300">
        <f t="shared" si="5"/>
        <v>0</v>
      </c>
      <c r="AE6" s="317">
        <f t="shared" si="5"/>
        <v>0</v>
      </c>
      <c r="AF6" s="301">
        <f t="shared" si="5"/>
        <v>0</v>
      </c>
      <c r="AG6" s="300">
        <f t="shared" si="5"/>
        <v>0</v>
      </c>
      <c r="AH6" s="300">
        <f t="shared" si="5"/>
        <v>0</v>
      </c>
      <c r="AI6" s="300">
        <f t="shared" si="5"/>
        <v>0</v>
      </c>
      <c r="AJ6" s="302">
        <f t="shared" si="5"/>
        <v>0</v>
      </c>
      <c r="AK6" s="302">
        <f t="shared" si="5"/>
        <v>0</v>
      </c>
      <c r="AL6" s="302">
        <f t="shared" ref="AL6:AL69" si="13">AJ6+AK6</f>
        <v>0</v>
      </c>
      <c r="AM6" s="302">
        <f t="shared" si="6"/>
        <v>0</v>
      </c>
      <c r="AN6" s="302">
        <f t="shared" si="6"/>
        <v>0</v>
      </c>
      <c r="AO6" s="302">
        <f t="shared" ref="AO6:AO69" si="14">AM6+AN6</f>
        <v>0</v>
      </c>
      <c r="AP6" s="302">
        <f t="shared" si="7"/>
        <v>0</v>
      </c>
      <c r="AQ6" s="302">
        <f t="shared" si="7"/>
        <v>0</v>
      </c>
      <c r="AR6" s="302">
        <f t="shared" ref="AR6:AR69" si="15">AP6+AQ6</f>
        <v>0</v>
      </c>
      <c r="AS6" s="318">
        <f t="shared" si="8"/>
        <v>0</v>
      </c>
      <c r="AT6" s="319"/>
      <c r="AU6" s="302">
        <f t="shared" si="9"/>
        <v>0</v>
      </c>
      <c r="AV6" s="302">
        <f t="shared" ref="AV6:AV69" si="16">AT6+AU6</f>
        <v>0</v>
      </c>
      <c r="AW6" s="284">
        <f t="shared" si="10"/>
        <v>0</v>
      </c>
      <c r="AX6" s="284">
        <f t="shared" si="11"/>
        <v>0</v>
      </c>
      <c r="AY6" s="284">
        <f t="shared" ref="AY6:AY69" si="17">AW6+AX6</f>
        <v>0</v>
      </c>
      <c r="AZ6" s="289"/>
      <c r="BA6" s="290" t="str" cm="1">
        <f t="array" ref="BA6">_xlfn.IFS(AY6&gt;X6,"KO : Le montant retenu TTC est supérieur au montant présenté TTC. Merci de revoir la ligne de dépense ou plafonner son montant.",AW6&gt;V6,"Attention : Le montant retenu HT est supérieur au montant HT présenté. Merci de revoir la ligne de dépense, plafonner son montant, ou justifier la reventillation HT / TVA.",AX6&gt;W6,"Attention : Le montant TVA retenu est supérieur au montant TVA présenté. Merci de revoir la ligne de dépense, plafonner son montant, ou justifier la reventillation HT / TVA.",X6=0,"",AY6=X6,"OK",AY6&lt;X6,"Montant instruit inférieur au montant présenté.")</f>
        <v/>
      </c>
      <c r="BB6" s="291">
        <f t="shared" si="12"/>
        <v>0</v>
      </c>
      <c r="BC6" s="291">
        <f t="shared" si="12"/>
        <v>0</v>
      </c>
      <c r="BD6" s="291">
        <f t="shared" si="12"/>
        <v>0</v>
      </c>
      <c r="BE6" s="36"/>
    </row>
    <row r="7" spans="1:57">
      <c r="A7" s="68">
        <v>3</v>
      </c>
      <c r="B7" s="257"/>
      <c r="C7" s="258"/>
      <c r="D7" s="257"/>
      <c r="E7" s="257"/>
      <c r="F7" s="280"/>
      <c r="G7" s="281"/>
      <c r="H7" s="211"/>
      <c r="I7" s="257"/>
      <c r="J7" s="257"/>
      <c r="K7" s="257"/>
      <c r="L7" s="260"/>
      <c r="M7" s="261"/>
      <c r="N7" s="147">
        <f t="shared" si="0"/>
        <v>0</v>
      </c>
      <c r="O7" s="261"/>
      <c r="P7" s="261"/>
      <c r="Q7" s="147">
        <f t="shared" si="1"/>
        <v>0</v>
      </c>
      <c r="R7" s="261"/>
      <c r="S7" s="261"/>
      <c r="T7" s="220">
        <f t="shared" si="2"/>
        <v>0</v>
      </c>
      <c r="U7" s="262"/>
      <c r="V7" s="291">
        <f t="shared" si="3"/>
        <v>0</v>
      </c>
      <c r="W7" s="291" cm="1">
        <f t="array" ref="W7">IFERROR(_xlfn.IFS(U7="Devis 1",M7,U7="Devis 1 majoré",M7*1.15,U7="Devis 2",P7,U7="Devis 3",S7),0)</f>
        <v>0</v>
      </c>
      <c r="X7" s="291">
        <f t="shared" si="4"/>
        <v>0</v>
      </c>
      <c r="Y7" s="263"/>
      <c r="Z7" s="317">
        <f t="shared" si="5"/>
        <v>0</v>
      </c>
      <c r="AA7" s="316">
        <f t="shared" si="5"/>
        <v>0</v>
      </c>
      <c r="AB7" s="317">
        <f t="shared" si="5"/>
        <v>0</v>
      </c>
      <c r="AC7" s="317">
        <f t="shared" si="5"/>
        <v>0</v>
      </c>
      <c r="AD7" s="300">
        <f t="shared" si="5"/>
        <v>0</v>
      </c>
      <c r="AE7" s="317">
        <f t="shared" si="5"/>
        <v>0</v>
      </c>
      <c r="AF7" s="301">
        <f t="shared" si="5"/>
        <v>0</v>
      </c>
      <c r="AG7" s="300">
        <f t="shared" si="5"/>
        <v>0</v>
      </c>
      <c r="AH7" s="300">
        <f t="shared" si="5"/>
        <v>0</v>
      </c>
      <c r="AI7" s="300">
        <f t="shared" si="5"/>
        <v>0</v>
      </c>
      <c r="AJ7" s="302">
        <f t="shared" si="5"/>
        <v>0</v>
      </c>
      <c r="AK7" s="302">
        <f t="shared" si="5"/>
        <v>0</v>
      </c>
      <c r="AL7" s="302">
        <f t="shared" si="13"/>
        <v>0</v>
      </c>
      <c r="AM7" s="302">
        <f t="shared" si="6"/>
        <v>0</v>
      </c>
      <c r="AN7" s="302">
        <f t="shared" si="6"/>
        <v>0</v>
      </c>
      <c r="AO7" s="302">
        <f t="shared" si="14"/>
        <v>0</v>
      </c>
      <c r="AP7" s="302">
        <f t="shared" si="7"/>
        <v>0</v>
      </c>
      <c r="AQ7" s="302">
        <f t="shared" si="7"/>
        <v>0</v>
      </c>
      <c r="AR7" s="302">
        <f t="shared" si="15"/>
        <v>0</v>
      </c>
      <c r="AS7" s="318">
        <f t="shared" si="8"/>
        <v>0</v>
      </c>
      <c r="AT7" s="319"/>
      <c r="AU7" s="302">
        <f t="shared" si="9"/>
        <v>0</v>
      </c>
      <c r="AV7" s="302">
        <f t="shared" si="16"/>
        <v>0</v>
      </c>
      <c r="AW7" s="284">
        <f t="shared" si="10"/>
        <v>0</v>
      </c>
      <c r="AX7" s="284">
        <f t="shared" si="11"/>
        <v>0</v>
      </c>
      <c r="AY7" s="284">
        <f t="shared" si="17"/>
        <v>0</v>
      </c>
      <c r="AZ7" s="289"/>
      <c r="BA7" s="290" t="str" cm="1">
        <f t="array" ref="BA7">_xlfn.IFS(AY7&gt;X7,"KO : Le montant retenu TTC est supérieur au montant présenté TTC. Merci de revoir la ligne de dépense ou plafonner son montant.",AW7&gt;V7,"Attention : Le montant retenu HT est supérieur au montant HT présenté. Merci de revoir la ligne de dépense, plafonner son montant, ou justifier la reventillation HT / TVA.",AX7&gt;W7,"Attention : Le montant TVA retenu est supérieur au montant TVA présenté. Merci de revoir la ligne de dépense, plafonner son montant, ou justifier la reventillation HT / TVA.",X7=0,"",AY7=X7,"OK",AY7&lt;X7,"Montant instruit inférieur au montant présenté.")</f>
        <v/>
      </c>
      <c r="BB7" s="291">
        <f t="shared" si="12"/>
        <v>0</v>
      </c>
      <c r="BC7" s="291">
        <f t="shared" si="12"/>
        <v>0</v>
      </c>
      <c r="BD7" s="291">
        <f t="shared" si="12"/>
        <v>0</v>
      </c>
      <c r="BE7" s="36"/>
    </row>
    <row r="8" spans="1:57">
      <c r="A8" s="68">
        <v>4</v>
      </c>
      <c r="B8" s="257"/>
      <c r="C8" s="258"/>
      <c r="D8" s="257"/>
      <c r="E8" s="257"/>
      <c r="F8" s="280"/>
      <c r="G8" s="281"/>
      <c r="H8" s="211"/>
      <c r="I8" s="257"/>
      <c r="J8" s="257"/>
      <c r="K8" s="257"/>
      <c r="L8" s="260"/>
      <c r="M8" s="261"/>
      <c r="N8" s="147">
        <f t="shared" si="0"/>
        <v>0</v>
      </c>
      <c r="O8" s="261"/>
      <c r="P8" s="261"/>
      <c r="Q8" s="147">
        <f t="shared" si="1"/>
        <v>0</v>
      </c>
      <c r="R8" s="261"/>
      <c r="S8" s="261"/>
      <c r="T8" s="220">
        <f t="shared" si="2"/>
        <v>0</v>
      </c>
      <c r="U8" s="262"/>
      <c r="V8" s="291">
        <f t="shared" si="3"/>
        <v>0</v>
      </c>
      <c r="W8" s="291" cm="1">
        <f t="array" ref="W8">IFERROR(_xlfn.IFS(U8="Devis 1",M8,U8="Devis 1 majoré",M8*1.15,U8="Devis 2",P8,U8="Devis 3",S8),0)</f>
        <v>0</v>
      </c>
      <c r="X8" s="291">
        <f t="shared" si="4"/>
        <v>0</v>
      </c>
      <c r="Y8" s="263"/>
      <c r="Z8" s="317">
        <f t="shared" si="5"/>
        <v>0</v>
      </c>
      <c r="AA8" s="316">
        <f t="shared" si="5"/>
        <v>0</v>
      </c>
      <c r="AB8" s="317">
        <f t="shared" si="5"/>
        <v>0</v>
      </c>
      <c r="AC8" s="317">
        <f t="shared" si="5"/>
        <v>0</v>
      </c>
      <c r="AD8" s="300">
        <f t="shared" si="5"/>
        <v>0</v>
      </c>
      <c r="AE8" s="317">
        <f t="shared" si="5"/>
        <v>0</v>
      </c>
      <c r="AF8" s="301">
        <f t="shared" si="5"/>
        <v>0</v>
      </c>
      <c r="AG8" s="300">
        <f t="shared" si="5"/>
        <v>0</v>
      </c>
      <c r="AH8" s="300">
        <f t="shared" si="5"/>
        <v>0</v>
      </c>
      <c r="AI8" s="300">
        <f t="shared" si="5"/>
        <v>0</v>
      </c>
      <c r="AJ8" s="302">
        <f t="shared" si="5"/>
        <v>0</v>
      </c>
      <c r="AK8" s="302">
        <f t="shared" si="5"/>
        <v>0</v>
      </c>
      <c r="AL8" s="302">
        <f t="shared" si="13"/>
        <v>0</v>
      </c>
      <c r="AM8" s="302">
        <f t="shared" si="6"/>
        <v>0</v>
      </c>
      <c r="AN8" s="302">
        <f t="shared" si="6"/>
        <v>0</v>
      </c>
      <c r="AO8" s="302">
        <f t="shared" si="14"/>
        <v>0</v>
      </c>
      <c r="AP8" s="302">
        <f t="shared" si="7"/>
        <v>0</v>
      </c>
      <c r="AQ8" s="302">
        <f t="shared" si="7"/>
        <v>0</v>
      </c>
      <c r="AR8" s="302">
        <f t="shared" si="15"/>
        <v>0</v>
      </c>
      <c r="AS8" s="318">
        <f t="shared" si="8"/>
        <v>0</v>
      </c>
      <c r="AT8" s="319"/>
      <c r="AU8" s="302">
        <f t="shared" si="9"/>
        <v>0</v>
      </c>
      <c r="AV8" s="302">
        <f t="shared" si="16"/>
        <v>0</v>
      </c>
      <c r="AW8" s="284">
        <f t="shared" si="10"/>
        <v>0</v>
      </c>
      <c r="AX8" s="284">
        <f t="shared" si="11"/>
        <v>0</v>
      </c>
      <c r="AY8" s="284">
        <f t="shared" si="17"/>
        <v>0</v>
      </c>
      <c r="AZ8" s="289"/>
      <c r="BA8" s="290" t="str" cm="1">
        <f t="array" ref="BA8">_xlfn.IFS(AY8&gt;X8,"KO : Le montant retenu TTC est supérieur au montant présenté TTC. Merci de revoir la ligne de dépense ou plafonner son montant.",AW8&gt;V8,"Attention : Le montant retenu HT est supérieur au montant HT présenté. Merci de revoir la ligne de dépense, plafonner son montant, ou justifier la reventillation HT / TVA.",AX8&gt;W8,"Attention : Le montant TVA retenu est supérieur au montant TVA présenté. Merci de revoir la ligne de dépense, plafonner son montant, ou justifier la reventillation HT / TVA.",X8=0,"",AY8=X8,"OK",AY8&lt;X8,"Montant instruit inférieur au montant présenté.")</f>
        <v/>
      </c>
      <c r="BB8" s="291">
        <f t="shared" si="12"/>
        <v>0</v>
      </c>
      <c r="BC8" s="291">
        <f t="shared" si="12"/>
        <v>0</v>
      </c>
      <c r="BD8" s="291">
        <f t="shared" si="12"/>
        <v>0</v>
      </c>
      <c r="BE8" s="36"/>
    </row>
    <row r="9" spans="1:57">
      <c r="A9" s="68">
        <v>5</v>
      </c>
      <c r="B9" s="257"/>
      <c r="C9" s="258"/>
      <c r="D9" s="257"/>
      <c r="E9" s="257"/>
      <c r="F9" s="280"/>
      <c r="G9" s="281"/>
      <c r="H9" s="211"/>
      <c r="I9" s="257"/>
      <c r="J9" s="257"/>
      <c r="K9" s="257"/>
      <c r="L9" s="260"/>
      <c r="M9" s="261"/>
      <c r="N9" s="147">
        <f t="shared" si="0"/>
        <v>0</v>
      </c>
      <c r="O9" s="261"/>
      <c r="P9" s="261"/>
      <c r="Q9" s="147">
        <f t="shared" si="1"/>
        <v>0</v>
      </c>
      <c r="R9" s="261"/>
      <c r="S9" s="261"/>
      <c r="T9" s="220">
        <f t="shared" si="2"/>
        <v>0</v>
      </c>
      <c r="U9" s="262"/>
      <c r="V9" s="291">
        <f t="shared" si="3"/>
        <v>0</v>
      </c>
      <c r="W9" s="291" cm="1">
        <f t="array" ref="W9">IFERROR(_xlfn.IFS(U9="Devis 1",M9,U9="Devis 1 majoré",M9*1.15,U9="Devis 2",P9,U9="Devis 3",S9),0)</f>
        <v>0</v>
      </c>
      <c r="X9" s="291">
        <f t="shared" si="4"/>
        <v>0</v>
      </c>
      <c r="Y9" s="263"/>
      <c r="Z9" s="317">
        <f t="shared" si="5"/>
        <v>0</v>
      </c>
      <c r="AA9" s="316">
        <f t="shared" si="5"/>
        <v>0</v>
      </c>
      <c r="AB9" s="317">
        <f t="shared" si="5"/>
        <v>0</v>
      </c>
      <c r="AC9" s="317">
        <f t="shared" si="5"/>
        <v>0</v>
      </c>
      <c r="AD9" s="300">
        <f t="shared" si="5"/>
        <v>0</v>
      </c>
      <c r="AE9" s="317">
        <f t="shared" si="5"/>
        <v>0</v>
      </c>
      <c r="AF9" s="301">
        <f t="shared" si="5"/>
        <v>0</v>
      </c>
      <c r="AG9" s="300">
        <f t="shared" si="5"/>
        <v>0</v>
      </c>
      <c r="AH9" s="300">
        <f t="shared" si="5"/>
        <v>0</v>
      </c>
      <c r="AI9" s="300">
        <f t="shared" si="5"/>
        <v>0</v>
      </c>
      <c r="AJ9" s="302">
        <f t="shared" si="5"/>
        <v>0</v>
      </c>
      <c r="AK9" s="302">
        <f t="shared" si="5"/>
        <v>0</v>
      </c>
      <c r="AL9" s="302">
        <f t="shared" si="13"/>
        <v>0</v>
      </c>
      <c r="AM9" s="302">
        <f t="shared" si="6"/>
        <v>0</v>
      </c>
      <c r="AN9" s="302">
        <f t="shared" si="6"/>
        <v>0</v>
      </c>
      <c r="AO9" s="302">
        <f t="shared" si="14"/>
        <v>0</v>
      </c>
      <c r="AP9" s="302">
        <f t="shared" si="7"/>
        <v>0</v>
      </c>
      <c r="AQ9" s="302">
        <f t="shared" si="7"/>
        <v>0</v>
      </c>
      <c r="AR9" s="302">
        <f t="shared" si="15"/>
        <v>0</v>
      </c>
      <c r="AS9" s="318">
        <f t="shared" si="8"/>
        <v>0</v>
      </c>
      <c r="AT9" s="319"/>
      <c r="AU9" s="302">
        <f t="shared" si="9"/>
        <v>0</v>
      </c>
      <c r="AV9" s="302">
        <f t="shared" si="16"/>
        <v>0</v>
      </c>
      <c r="AW9" s="284">
        <f t="shared" si="10"/>
        <v>0</v>
      </c>
      <c r="AX9" s="284">
        <f t="shared" si="11"/>
        <v>0</v>
      </c>
      <c r="AY9" s="284">
        <f t="shared" si="17"/>
        <v>0</v>
      </c>
      <c r="AZ9" s="289"/>
      <c r="BA9" s="290" t="str" cm="1">
        <f t="array" ref="BA9">_xlfn.IFS(AY9&gt;X9,"KO : Le montant retenu TTC est supérieur au montant présenté TTC. Merci de revoir la ligne de dépense ou plafonner son montant.",AW9&gt;V9,"Attention : Le montant retenu HT est supérieur au montant HT présenté. Merci de revoir la ligne de dépense, plafonner son montant, ou justifier la reventillation HT / TVA.",AX9&gt;W9,"Attention : Le montant TVA retenu est supérieur au montant TVA présenté. Merci de revoir la ligne de dépense, plafonner son montant, ou justifier la reventillation HT / TVA.",X9=0,"",AY9=X9,"OK",AY9&lt;X9,"Montant instruit inférieur au montant présenté.")</f>
        <v/>
      </c>
      <c r="BB9" s="291">
        <f t="shared" si="12"/>
        <v>0</v>
      </c>
      <c r="BC9" s="291">
        <f t="shared" si="12"/>
        <v>0</v>
      </c>
      <c r="BD9" s="291">
        <f t="shared" si="12"/>
        <v>0</v>
      </c>
      <c r="BE9" s="36"/>
    </row>
    <row r="10" spans="1:57">
      <c r="A10" s="68">
        <v>6</v>
      </c>
      <c r="B10" s="257"/>
      <c r="C10" s="258"/>
      <c r="D10" s="257"/>
      <c r="E10" s="257"/>
      <c r="F10" s="280"/>
      <c r="G10" s="281"/>
      <c r="H10" s="211"/>
      <c r="I10" s="257"/>
      <c r="J10" s="257"/>
      <c r="K10" s="257"/>
      <c r="L10" s="260"/>
      <c r="M10" s="261"/>
      <c r="N10" s="147">
        <f t="shared" si="0"/>
        <v>0</v>
      </c>
      <c r="O10" s="261"/>
      <c r="P10" s="261"/>
      <c r="Q10" s="147">
        <f t="shared" si="1"/>
        <v>0</v>
      </c>
      <c r="R10" s="261"/>
      <c r="S10" s="261"/>
      <c r="T10" s="220">
        <f t="shared" si="2"/>
        <v>0</v>
      </c>
      <c r="U10" s="262"/>
      <c r="V10" s="291">
        <f t="shared" si="3"/>
        <v>0</v>
      </c>
      <c r="W10" s="291" cm="1">
        <f t="array" ref="W10">IFERROR(_xlfn.IFS(U10="Devis 1",M10,U10="Devis 1 majoré",M10*1.15,U10="Devis 2",P10,U10="Devis 3",S10),0)</f>
        <v>0</v>
      </c>
      <c r="X10" s="291">
        <f t="shared" si="4"/>
        <v>0</v>
      </c>
      <c r="Y10" s="263"/>
      <c r="Z10" s="317">
        <f t="shared" si="5"/>
        <v>0</v>
      </c>
      <c r="AA10" s="316">
        <f t="shared" si="5"/>
        <v>0</v>
      </c>
      <c r="AB10" s="317">
        <f t="shared" si="5"/>
        <v>0</v>
      </c>
      <c r="AC10" s="317">
        <f t="shared" si="5"/>
        <v>0</v>
      </c>
      <c r="AD10" s="300">
        <f t="shared" si="5"/>
        <v>0</v>
      </c>
      <c r="AE10" s="317">
        <f t="shared" si="5"/>
        <v>0</v>
      </c>
      <c r="AF10" s="301">
        <f t="shared" si="5"/>
        <v>0</v>
      </c>
      <c r="AG10" s="300">
        <f t="shared" si="5"/>
        <v>0</v>
      </c>
      <c r="AH10" s="300">
        <f t="shared" si="5"/>
        <v>0</v>
      </c>
      <c r="AI10" s="300">
        <f t="shared" si="5"/>
        <v>0</v>
      </c>
      <c r="AJ10" s="302">
        <f t="shared" si="5"/>
        <v>0</v>
      </c>
      <c r="AK10" s="302">
        <f t="shared" si="5"/>
        <v>0</v>
      </c>
      <c r="AL10" s="302">
        <f t="shared" si="13"/>
        <v>0</v>
      </c>
      <c r="AM10" s="302">
        <f t="shared" si="6"/>
        <v>0</v>
      </c>
      <c r="AN10" s="302">
        <f t="shared" si="6"/>
        <v>0</v>
      </c>
      <c r="AO10" s="302">
        <f t="shared" si="14"/>
        <v>0</v>
      </c>
      <c r="AP10" s="302">
        <f t="shared" si="7"/>
        <v>0</v>
      </c>
      <c r="AQ10" s="302">
        <f t="shared" si="7"/>
        <v>0</v>
      </c>
      <c r="AR10" s="302">
        <f t="shared" si="15"/>
        <v>0</v>
      </c>
      <c r="AS10" s="318">
        <f t="shared" si="8"/>
        <v>0</v>
      </c>
      <c r="AT10" s="319"/>
      <c r="AU10" s="302">
        <f t="shared" si="9"/>
        <v>0</v>
      </c>
      <c r="AV10" s="302">
        <f t="shared" si="16"/>
        <v>0</v>
      </c>
      <c r="AW10" s="284">
        <f t="shared" si="10"/>
        <v>0</v>
      </c>
      <c r="AX10" s="284">
        <f t="shared" si="11"/>
        <v>0</v>
      </c>
      <c r="AY10" s="284">
        <f t="shared" si="17"/>
        <v>0</v>
      </c>
      <c r="AZ10" s="289"/>
      <c r="BA10" s="290" t="str" cm="1">
        <f t="array" ref="BA10">_xlfn.IFS(AY10&gt;X10,"KO : Le montant retenu TTC est supérieur au montant présenté TTC. Merci de revoir la ligne de dépense ou plafonner son montant.",AW10&gt;V10,"Attention : Le montant retenu HT est supérieur au montant HT présenté. Merci de revoir la ligne de dépense, plafonner son montant, ou justifier la reventillation HT / TVA.",AX10&gt;W10,"Attention : Le montant TVA retenu est supérieur au montant TVA présenté. Merci de revoir la ligne de dépense, plafonner son montant, ou justifier la reventillation HT / TVA.",X10=0,"",AY10=X10,"OK",AY10&lt;X10,"Montant instruit inférieur au montant présenté.")</f>
        <v/>
      </c>
      <c r="BB10" s="291">
        <f t="shared" si="12"/>
        <v>0</v>
      </c>
      <c r="BC10" s="291">
        <f t="shared" si="12"/>
        <v>0</v>
      </c>
      <c r="BD10" s="291">
        <f t="shared" si="12"/>
        <v>0</v>
      </c>
      <c r="BE10" s="36"/>
    </row>
    <row r="11" spans="1:57">
      <c r="A11" s="68">
        <v>7</v>
      </c>
      <c r="B11" s="257"/>
      <c r="C11" s="258"/>
      <c r="D11" s="257"/>
      <c r="E11" s="257"/>
      <c r="F11" s="280"/>
      <c r="G11" s="281"/>
      <c r="H11" s="211"/>
      <c r="I11" s="257"/>
      <c r="J11" s="257"/>
      <c r="K11" s="257"/>
      <c r="L11" s="260"/>
      <c r="M11" s="261"/>
      <c r="N11" s="147">
        <f t="shared" si="0"/>
        <v>0</v>
      </c>
      <c r="O11" s="261"/>
      <c r="P11" s="261"/>
      <c r="Q11" s="147">
        <f t="shared" si="1"/>
        <v>0</v>
      </c>
      <c r="R11" s="261"/>
      <c r="S11" s="261"/>
      <c r="T11" s="220">
        <f t="shared" si="2"/>
        <v>0</v>
      </c>
      <c r="U11" s="262"/>
      <c r="V11" s="291">
        <f t="shared" si="3"/>
        <v>0</v>
      </c>
      <c r="W11" s="291" cm="1">
        <f t="array" ref="W11">IFERROR(_xlfn.IFS(U11="Devis 1",M11,U11="Devis 1 majoré",M11*1.15,U11="Devis 2",P11,U11="Devis 3",S11),0)</f>
        <v>0</v>
      </c>
      <c r="X11" s="291">
        <f t="shared" si="4"/>
        <v>0</v>
      </c>
      <c r="Y11" s="263"/>
      <c r="Z11" s="317">
        <f t="shared" si="5"/>
        <v>0</v>
      </c>
      <c r="AA11" s="316">
        <f t="shared" si="5"/>
        <v>0</v>
      </c>
      <c r="AB11" s="317">
        <f t="shared" si="5"/>
        <v>0</v>
      </c>
      <c r="AC11" s="317">
        <f t="shared" si="5"/>
        <v>0</v>
      </c>
      <c r="AD11" s="300">
        <f t="shared" si="5"/>
        <v>0</v>
      </c>
      <c r="AE11" s="317">
        <f t="shared" si="5"/>
        <v>0</v>
      </c>
      <c r="AF11" s="301">
        <f t="shared" si="5"/>
        <v>0</v>
      </c>
      <c r="AG11" s="300">
        <f t="shared" si="5"/>
        <v>0</v>
      </c>
      <c r="AH11" s="300">
        <f t="shared" si="5"/>
        <v>0</v>
      </c>
      <c r="AI11" s="300">
        <f t="shared" si="5"/>
        <v>0</v>
      </c>
      <c r="AJ11" s="302">
        <f t="shared" si="5"/>
        <v>0</v>
      </c>
      <c r="AK11" s="302">
        <f t="shared" si="5"/>
        <v>0</v>
      </c>
      <c r="AL11" s="302">
        <f t="shared" si="13"/>
        <v>0</v>
      </c>
      <c r="AM11" s="302">
        <f t="shared" si="6"/>
        <v>0</v>
      </c>
      <c r="AN11" s="302">
        <f t="shared" si="6"/>
        <v>0</v>
      </c>
      <c r="AO11" s="302">
        <f t="shared" si="14"/>
        <v>0</v>
      </c>
      <c r="AP11" s="302">
        <f t="shared" si="7"/>
        <v>0</v>
      </c>
      <c r="AQ11" s="302">
        <f t="shared" si="7"/>
        <v>0</v>
      </c>
      <c r="AR11" s="302">
        <f t="shared" si="15"/>
        <v>0</v>
      </c>
      <c r="AS11" s="318">
        <f t="shared" si="8"/>
        <v>0</v>
      </c>
      <c r="AT11" s="319"/>
      <c r="AU11" s="302">
        <f t="shared" si="9"/>
        <v>0</v>
      </c>
      <c r="AV11" s="302">
        <f t="shared" si="16"/>
        <v>0</v>
      </c>
      <c r="AW11" s="284">
        <f t="shared" si="10"/>
        <v>0</v>
      </c>
      <c r="AX11" s="284">
        <f t="shared" si="11"/>
        <v>0</v>
      </c>
      <c r="AY11" s="284">
        <f t="shared" si="17"/>
        <v>0</v>
      </c>
      <c r="AZ11" s="289"/>
      <c r="BA11" s="290" t="str" cm="1">
        <f t="array" ref="BA11">_xlfn.IFS(AY11&gt;X11,"KO : Le montant retenu TTC est supérieur au montant présenté TTC. Merci de revoir la ligne de dépense ou plafonner son montant.",AW11&gt;V11,"Attention : Le montant retenu HT est supérieur au montant HT présenté. Merci de revoir la ligne de dépense, plafonner son montant, ou justifier la reventillation HT / TVA.",AX11&gt;W11,"Attention : Le montant TVA retenu est supérieur au montant TVA présenté. Merci de revoir la ligne de dépense, plafonner son montant, ou justifier la reventillation HT / TVA.",X11=0,"",AY11=X11,"OK",AY11&lt;X11,"Montant instruit inférieur au montant présenté.")</f>
        <v/>
      </c>
      <c r="BB11" s="291">
        <f t="shared" si="12"/>
        <v>0</v>
      </c>
      <c r="BC11" s="291">
        <f t="shared" si="12"/>
        <v>0</v>
      </c>
      <c r="BD11" s="291">
        <f t="shared" si="12"/>
        <v>0</v>
      </c>
      <c r="BE11" s="36"/>
    </row>
    <row r="12" spans="1:57">
      <c r="A12" s="68">
        <v>8</v>
      </c>
      <c r="B12" s="257"/>
      <c r="C12" s="258"/>
      <c r="D12" s="257"/>
      <c r="E12" s="257"/>
      <c r="F12" s="280"/>
      <c r="G12" s="281"/>
      <c r="H12" s="211"/>
      <c r="I12" s="257"/>
      <c r="J12" s="257"/>
      <c r="K12" s="257"/>
      <c r="L12" s="260"/>
      <c r="M12" s="261"/>
      <c r="N12" s="147">
        <f t="shared" si="0"/>
        <v>0</v>
      </c>
      <c r="O12" s="261"/>
      <c r="P12" s="261"/>
      <c r="Q12" s="147">
        <f t="shared" si="1"/>
        <v>0</v>
      </c>
      <c r="R12" s="261"/>
      <c r="S12" s="261"/>
      <c r="T12" s="220">
        <f t="shared" si="2"/>
        <v>0</v>
      </c>
      <c r="U12" s="262"/>
      <c r="V12" s="291">
        <f t="shared" si="3"/>
        <v>0</v>
      </c>
      <c r="W12" s="291" cm="1">
        <f t="array" ref="W12">IFERROR(_xlfn.IFS(U12="Devis 1",M12,U12="Devis 1 majoré",M12*1.15,U12="Devis 2",P12,U12="Devis 3",S12),0)</f>
        <v>0</v>
      </c>
      <c r="X12" s="291">
        <f t="shared" si="4"/>
        <v>0</v>
      </c>
      <c r="Y12" s="263"/>
      <c r="Z12" s="317">
        <f t="shared" si="5"/>
        <v>0</v>
      </c>
      <c r="AA12" s="316">
        <f t="shared" si="5"/>
        <v>0</v>
      </c>
      <c r="AB12" s="317">
        <f t="shared" si="5"/>
        <v>0</v>
      </c>
      <c r="AC12" s="317">
        <f t="shared" si="5"/>
        <v>0</v>
      </c>
      <c r="AD12" s="300">
        <f t="shared" si="5"/>
        <v>0</v>
      </c>
      <c r="AE12" s="317">
        <f t="shared" si="5"/>
        <v>0</v>
      </c>
      <c r="AF12" s="301">
        <f t="shared" si="5"/>
        <v>0</v>
      </c>
      <c r="AG12" s="300">
        <f t="shared" si="5"/>
        <v>0</v>
      </c>
      <c r="AH12" s="300">
        <f t="shared" si="5"/>
        <v>0</v>
      </c>
      <c r="AI12" s="300">
        <f t="shared" si="5"/>
        <v>0</v>
      </c>
      <c r="AJ12" s="302">
        <f t="shared" si="5"/>
        <v>0</v>
      </c>
      <c r="AK12" s="302">
        <f t="shared" si="5"/>
        <v>0</v>
      </c>
      <c r="AL12" s="302">
        <f t="shared" si="13"/>
        <v>0</v>
      </c>
      <c r="AM12" s="302">
        <f t="shared" si="6"/>
        <v>0</v>
      </c>
      <c r="AN12" s="302">
        <f t="shared" si="6"/>
        <v>0</v>
      </c>
      <c r="AO12" s="302">
        <f t="shared" si="14"/>
        <v>0</v>
      </c>
      <c r="AP12" s="302">
        <f t="shared" si="7"/>
        <v>0</v>
      </c>
      <c r="AQ12" s="302">
        <f t="shared" si="7"/>
        <v>0</v>
      </c>
      <c r="AR12" s="302">
        <f t="shared" si="15"/>
        <v>0</v>
      </c>
      <c r="AS12" s="318">
        <f t="shared" si="8"/>
        <v>0</v>
      </c>
      <c r="AT12" s="319"/>
      <c r="AU12" s="302">
        <f t="shared" si="9"/>
        <v>0</v>
      </c>
      <c r="AV12" s="302">
        <f t="shared" si="16"/>
        <v>0</v>
      </c>
      <c r="AW12" s="284">
        <f t="shared" si="10"/>
        <v>0</v>
      </c>
      <c r="AX12" s="284">
        <f t="shared" si="11"/>
        <v>0</v>
      </c>
      <c r="AY12" s="284">
        <f t="shared" si="17"/>
        <v>0</v>
      </c>
      <c r="AZ12" s="289"/>
      <c r="BA12" s="290" t="str" cm="1">
        <f t="array" ref="BA12">_xlfn.IFS(AY12&gt;X12,"KO : Le montant retenu TTC est supérieur au montant présenté TTC. Merci de revoir la ligne de dépense ou plafonner son montant.",AW12&gt;V12,"Attention : Le montant retenu HT est supérieur au montant HT présenté. Merci de revoir la ligne de dépense, plafonner son montant, ou justifier la reventillation HT / TVA.",AX12&gt;W12,"Attention : Le montant TVA retenu est supérieur au montant TVA présenté. Merci de revoir la ligne de dépense, plafonner son montant, ou justifier la reventillation HT / TVA.",X12=0,"",AY12=X12,"OK",AY12&lt;X12,"Montant instruit inférieur au montant présenté.")</f>
        <v/>
      </c>
      <c r="BB12" s="291">
        <f t="shared" si="12"/>
        <v>0</v>
      </c>
      <c r="BC12" s="291">
        <f t="shared" si="12"/>
        <v>0</v>
      </c>
      <c r="BD12" s="291">
        <f t="shared" si="12"/>
        <v>0</v>
      </c>
      <c r="BE12" s="36"/>
    </row>
    <row r="13" spans="1:57">
      <c r="A13" s="68">
        <v>9</v>
      </c>
      <c r="B13" s="257"/>
      <c r="C13" s="258"/>
      <c r="D13" s="257"/>
      <c r="E13" s="257"/>
      <c r="F13" s="280"/>
      <c r="G13" s="281"/>
      <c r="H13" s="211"/>
      <c r="I13" s="257"/>
      <c r="J13" s="257"/>
      <c r="K13" s="257"/>
      <c r="L13" s="260"/>
      <c r="M13" s="261"/>
      <c r="N13" s="147">
        <f t="shared" si="0"/>
        <v>0</v>
      </c>
      <c r="O13" s="261"/>
      <c r="P13" s="261"/>
      <c r="Q13" s="147">
        <f t="shared" si="1"/>
        <v>0</v>
      </c>
      <c r="R13" s="261"/>
      <c r="S13" s="261"/>
      <c r="T13" s="220">
        <f t="shared" si="2"/>
        <v>0</v>
      </c>
      <c r="U13" s="262"/>
      <c r="V13" s="291">
        <f t="shared" si="3"/>
        <v>0</v>
      </c>
      <c r="W13" s="291" cm="1">
        <f t="array" ref="W13">IFERROR(_xlfn.IFS(U13="Devis 1",M13,U13="Devis 1 majoré",M13*1.15,U13="Devis 2",P13,U13="Devis 3",S13),0)</f>
        <v>0</v>
      </c>
      <c r="X13" s="291">
        <f t="shared" si="4"/>
        <v>0</v>
      </c>
      <c r="Y13" s="263"/>
      <c r="Z13" s="317">
        <f t="shared" si="5"/>
        <v>0</v>
      </c>
      <c r="AA13" s="316">
        <f t="shared" si="5"/>
        <v>0</v>
      </c>
      <c r="AB13" s="317">
        <f t="shared" si="5"/>
        <v>0</v>
      </c>
      <c r="AC13" s="317">
        <f t="shared" si="5"/>
        <v>0</v>
      </c>
      <c r="AD13" s="300">
        <f t="shared" si="5"/>
        <v>0</v>
      </c>
      <c r="AE13" s="317">
        <f t="shared" si="5"/>
        <v>0</v>
      </c>
      <c r="AF13" s="301">
        <f t="shared" si="5"/>
        <v>0</v>
      </c>
      <c r="AG13" s="300">
        <f t="shared" si="5"/>
        <v>0</v>
      </c>
      <c r="AH13" s="300">
        <f t="shared" si="5"/>
        <v>0</v>
      </c>
      <c r="AI13" s="300">
        <f t="shared" si="5"/>
        <v>0</v>
      </c>
      <c r="AJ13" s="302">
        <f t="shared" si="5"/>
        <v>0</v>
      </c>
      <c r="AK13" s="302">
        <f t="shared" si="5"/>
        <v>0</v>
      </c>
      <c r="AL13" s="302">
        <f t="shared" si="13"/>
        <v>0</v>
      </c>
      <c r="AM13" s="302">
        <f t="shared" si="6"/>
        <v>0</v>
      </c>
      <c r="AN13" s="302">
        <f t="shared" si="6"/>
        <v>0</v>
      </c>
      <c r="AO13" s="302">
        <f t="shared" si="14"/>
        <v>0</v>
      </c>
      <c r="AP13" s="302">
        <f t="shared" si="7"/>
        <v>0</v>
      </c>
      <c r="AQ13" s="302">
        <f t="shared" si="7"/>
        <v>0</v>
      </c>
      <c r="AR13" s="302">
        <f t="shared" si="15"/>
        <v>0</v>
      </c>
      <c r="AS13" s="318">
        <f t="shared" si="8"/>
        <v>0</v>
      </c>
      <c r="AT13" s="319"/>
      <c r="AU13" s="302">
        <f t="shared" si="9"/>
        <v>0</v>
      </c>
      <c r="AV13" s="302">
        <f t="shared" si="16"/>
        <v>0</v>
      </c>
      <c r="AW13" s="284">
        <f t="shared" si="10"/>
        <v>0</v>
      </c>
      <c r="AX13" s="284">
        <f t="shared" si="11"/>
        <v>0</v>
      </c>
      <c r="AY13" s="284">
        <f t="shared" si="17"/>
        <v>0</v>
      </c>
      <c r="AZ13" s="289"/>
      <c r="BA13" s="290" t="str" cm="1">
        <f t="array" ref="BA13">_xlfn.IFS(AY13&gt;X13,"KO : Le montant retenu TTC est supérieur au montant présenté TTC. Merci de revoir la ligne de dépense ou plafonner son montant.",AW13&gt;V13,"Attention : Le montant retenu HT est supérieur au montant HT présenté. Merci de revoir la ligne de dépense, plafonner son montant, ou justifier la reventillation HT / TVA.",AX13&gt;W13,"Attention : Le montant TVA retenu est supérieur au montant TVA présenté. Merci de revoir la ligne de dépense, plafonner son montant, ou justifier la reventillation HT / TVA.",X13=0,"",AY13=X13,"OK",AY13&lt;X13,"Montant instruit inférieur au montant présenté.")</f>
        <v/>
      </c>
      <c r="BB13" s="291">
        <f t="shared" si="12"/>
        <v>0</v>
      </c>
      <c r="BC13" s="291">
        <f t="shared" si="12"/>
        <v>0</v>
      </c>
      <c r="BD13" s="291">
        <f t="shared" si="12"/>
        <v>0</v>
      </c>
      <c r="BE13" s="36"/>
    </row>
    <row r="14" spans="1:57">
      <c r="A14" s="68">
        <v>10</v>
      </c>
      <c r="B14" s="257"/>
      <c r="C14" s="258"/>
      <c r="D14" s="257"/>
      <c r="E14" s="257"/>
      <c r="F14" s="280"/>
      <c r="G14" s="281"/>
      <c r="H14" s="211"/>
      <c r="I14" s="257"/>
      <c r="J14" s="257"/>
      <c r="K14" s="257"/>
      <c r="L14" s="260"/>
      <c r="M14" s="261"/>
      <c r="N14" s="147">
        <f t="shared" si="0"/>
        <v>0</v>
      </c>
      <c r="O14" s="261"/>
      <c r="P14" s="261"/>
      <c r="Q14" s="147">
        <f t="shared" si="1"/>
        <v>0</v>
      </c>
      <c r="R14" s="261"/>
      <c r="S14" s="261"/>
      <c r="T14" s="220">
        <f t="shared" si="2"/>
        <v>0</v>
      </c>
      <c r="U14" s="262"/>
      <c r="V14" s="291">
        <f t="shared" si="3"/>
        <v>0</v>
      </c>
      <c r="W14" s="291" cm="1">
        <f t="array" ref="W14">IFERROR(_xlfn.IFS(U14="Devis 1",M14,U14="Devis 1 majoré",M14*1.15,U14="Devis 2",P14,U14="Devis 3",S14),0)</f>
        <v>0</v>
      </c>
      <c r="X14" s="291">
        <f t="shared" si="4"/>
        <v>0</v>
      </c>
      <c r="Y14" s="263"/>
      <c r="Z14" s="317">
        <f t="shared" si="5"/>
        <v>0</v>
      </c>
      <c r="AA14" s="316">
        <f t="shared" si="5"/>
        <v>0</v>
      </c>
      <c r="AB14" s="317">
        <f t="shared" si="5"/>
        <v>0</v>
      </c>
      <c r="AC14" s="317">
        <f t="shared" si="5"/>
        <v>0</v>
      </c>
      <c r="AD14" s="300">
        <f t="shared" si="5"/>
        <v>0</v>
      </c>
      <c r="AE14" s="317">
        <f t="shared" si="5"/>
        <v>0</v>
      </c>
      <c r="AF14" s="301">
        <f t="shared" si="5"/>
        <v>0</v>
      </c>
      <c r="AG14" s="300">
        <f t="shared" si="5"/>
        <v>0</v>
      </c>
      <c r="AH14" s="300">
        <f t="shared" si="5"/>
        <v>0</v>
      </c>
      <c r="AI14" s="300">
        <f t="shared" si="5"/>
        <v>0</v>
      </c>
      <c r="AJ14" s="302">
        <f t="shared" si="5"/>
        <v>0</v>
      </c>
      <c r="AK14" s="302">
        <f t="shared" si="5"/>
        <v>0</v>
      </c>
      <c r="AL14" s="302">
        <f t="shared" si="13"/>
        <v>0</v>
      </c>
      <c r="AM14" s="302">
        <f t="shared" si="6"/>
        <v>0</v>
      </c>
      <c r="AN14" s="302">
        <f t="shared" si="6"/>
        <v>0</v>
      </c>
      <c r="AO14" s="302">
        <f t="shared" si="14"/>
        <v>0</v>
      </c>
      <c r="AP14" s="302">
        <f t="shared" si="7"/>
        <v>0</v>
      </c>
      <c r="AQ14" s="302">
        <f t="shared" si="7"/>
        <v>0</v>
      </c>
      <c r="AR14" s="302">
        <f t="shared" si="15"/>
        <v>0</v>
      </c>
      <c r="AS14" s="318">
        <f t="shared" si="8"/>
        <v>0</v>
      </c>
      <c r="AT14" s="319"/>
      <c r="AU14" s="302">
        <f t="shared" si="9"/>
        <v>0</v>
      </c>
      <c r="AV14" s="302">
        <f t="shared" si="16"/>
        <v>0</v>
      </c>
      <c r="AW14" s="284">
        <f t="shared" si="10"/>
        <v>0</v>
      </c>
      <c r="AX14" s="284">
        <f t="shared" si="11"/>
        <v>0</v>
      </c>
      <c r="AY14" s="284">
        <f t="shared" si="17"/>
        <v>0</v>
      </c>
      <c r="AZ14" s="289"/>
      <c r="BA14" s="290" t="str" cm="1">
        <f t="array" ref="BA14">_xlfn.IFS(AY14&gt;X14,"KO : Le montant retenu TTC est supérieur au montant présenté TTC. Merci de revoir la ligne de dépense ou plafonner son montant.",AW14&gt;V14,"Attention : Le montant retenu HT est supérieur au montant HT présenté. Merci de revoir la ligne de dépense, plafonner son montant, ou justifier la reventillation HT / TVA.",AX14&gt;W14,"Attention : Le montant TVA retenu est supérieur au montant TVA présenté. Merci de revoir la ligne de dépense, plafonner son montant, ou justifier la reventillation HT / TVA.",X14=0,"",AY14=X14,"OK",AY14&lt;X14,"Montant instruit inférieur au montant présenté.")</f>
        <v/>
      </c>
      <c r="BB14" s="291">
        <f t="shared" si="12"/>
        <v>0</v>
      </c>
      <c r="BC14" s="291">
        <f t="shared" si="12"/>
        <v>0</v>
      </c>
      <c r="BD14" s="291">
        <f t="shared" si="12"/>
        <v>0</v>
      </c>
      <c r="BE14" s="36"/>
    </row>
    <row r="15" spans="1:57">
      <c r="A15" s="68">
        <v>11</v>
      </c>
      <c r="B15" s="257"/>
      <c r="C15" s="258"/>
      <c r="D15" s="257"/>
      <c r="E15" s="257"/>
      <c r="F15" s="280"/>
      <c r="G15" s="281"/>
      <c r="H15" s="211"/>
      <c r="I15" s="257"/>
      <c r="J15" s="257"/>
      <c r="K15" s="257"/>
      <c r="L15" s="260"/>
      <c r="M15" s="261"/>
      <c r="N15" s="147">
        <f t="shared" si="0"/>
        <v>0</v>
      </c>
      <c r="O15" s="261"/>
      <c r="P15" s="261"/>
      <c r="Q15" s="147">
        <f t="shared" si="1"/>
        <v>0</v>
      </c>
      <c r="R15" s="261"/>
      <c r="S15" s="261"/>
      <c r="T15" s="220">
        <f t="shared" si="2"/>
        <v>0</v>
      </c>
      <c r="U15" s="262"/>
      <c r="V15" s="291">
        <f t="shared" si="3"/>
        <v>0</v>
      </c>
      <c r="W15" s="291" cm="1">
        <f t="array" ref="W15">IFERROR(_xlfn.IFS(U15="Devis 1",M15,U15="Devis 1 majoré",M15*1.15,U15="Devis 2",P15,U15="Devis 3",S15),0)</f>
        <v>0</v>
      </c>
      <c r="X15" s="291">
        <f t="shared" si="4"/>
        <v>0</v>
      </c>
      <c r="Y15" s="263"/>
      <c r="Z15" s="317">
        <f t="shared" si="5"/>
        <v>0</v>
      </c>
      <c r="AA15" s="316">
        <f t="shared" si="5"/>
        <v>0</v>
      </c>
      <c r="AB15" s="317">
        <f t="shared" si="5"/>
        <v>0</v>
      </c>
      <c r="AC15" s="317">
        <f t="shared" si="5"/>
        <v>0</v>
      </c>
      <c r="AD15" s="300">
        <f t="shared" si="5"/>
        <v>0</v>
      </c>
      <c r="AE15" s="317">
        <f t="shared" si="5"/>
        <v>0</v>
      </c>
      <c r="AF15" s="301">
        <f t="shared" si="5"/>
        <v>0</v>
      </c>
      <c r="AG15" s="300">
        <f t="shared" si="5"/>
        <v>0</v>
      </c>
      <c r="AH15" s="300">
        <f t="shared" si="5"/>
        <v>0</v>
      </c>
      <c r="AI15" s="300">
        <f t="shared" si="5"/>
        <v>0</v>
      </c>
      <c r="AJ15" s="302">
        <f t="shared" si="5"/>
        <v>0</v>
      </c>
      <c r="AK15" s="302">
        <f t="shared" si="5"/>
        <v>0</v>
      </c>
      <c r="AL15" s="302">
        <f t="shared" si="13"/>
        <v>0</v>
      </c>
      <c r="AM15" s="302">
        <f t="shared" si="6"/>
        <v>0</v>
      </c>
      <c r="AN15" s="302">
        <f t="shared" si="6"/>
        <v>0</v>
      </c>
      <c r="AO15" s="302">
        <f t="shared" si="14"/>
        <v>0</v>
      </c>
      <c r="AP15" s="302">
        <f t="shared" si="7"/>
        <v>0</v>
      </c>
      <c r="AQ15" s="302">
        <f t="shared" si="7"/>
        <v>0</v>
      </c>
      <c r="AR15" s="302">
        <f t="shared" si="15"/>
        <v>0</v>
      </c>
      <c r="AS15" s="318">
        <f t="shared" si="8"/>
        <v>0</v>
      </c>
      <c r="AT15" s="319"/>
      <c r="AU15" s="302">
        <f t="shared" si="9"/>
        <v>0</v>
      </c>
      <c r="AV15" s="302">
        <f t="shared" si="16"/>
        <v>0</v>
      </c>
      <c r="AW15" s="284">
        <f t="shared" si="10"/>
        <v>0</v>
      </c>
      <c r="AX15" s="284">
        <f t="shared" si="11"/>
        <v>0</v>
      </c>
      <c r="AY15" s="284">
        <f t="shared" si="17"/>
        <v>0</v>
      </c>
      <c r="AZ15" s="289"/>
      <c r="BA15" s="290" t="str" cm="1">
        <f t="array" ref="BA15">_xlfn.IFS(AY15&gt;X15,"KO : Le montant retenu TTC est supérieur au montant présenté TTC. Merci de revoir la ligne de dépense ou plafonner son montant.",AW15&gt;V15,"Attention : Le montant retenu HT est supérieur au montant HT présenté. Merci de revoir la ligne de dépense, plafonner son montant, ou justifier la reventillation HT / TVA.",AX15&gt;W15,"Attention : Le montant TVA retenu est supérieur au montant TVA présenté. Merci de revoir la ligne de dépense, plafonner son montant, ou justifier la reventillation HT / TVA.",X15=0,"",AY15=X15,"OK",AY15&lt;X15,"Montant instruit inférieur au montant présenté.")</f>
        <v/>
      </c>
      <c r="BB15" s="291">
        <f t="shared" si="12"/>
        <v>0</v>
      </c>
      <c r="BC15" s="291">
        <f t="shared" si="12"/>
        <v>0</v>
      </c>
      <c r="BD15" s="291">
        <f t="shared" si="12"/>
        <v>0</v>
      </c>
      <c r="BE15" s="36"/>
    </row>
    <row r="16" spans="1:57">
      <c r="A16" s="68">
        <v>12</v>
      </c>
      <c r="B16" s="257"/>
      <c r="C16" s="258"/>
      <c r="D16" s="257"/>
      <c r="E16" s="257"/>
      <c r="F16" s="280"/>
      <c r="G16" s="281"/>
      <c r="H16" s="211"/>
      <c r="I16" s="257"/>
      <c r="J16" s="257"/>
      <c r="K16" s="257"/>
      <c r="L16" s="260"/>
      <c r="M16" s="261"/>
      <c r="N16" s="147">
        <f t="shared" si="0"/>
        <v>0</v>
      </c>
      <c r="O16" s="261"/>
      <c r="P16" s="261"/>
      <c r="Q16" s="147">
        <f t="shared" si="1"/>
        <v>0</v>
      </c>
      <c r="R16" s="261"/>
      <c r="S16" s="261"/>
      <c r="T16" s="220">
        <f t="shared" si="2"/>
        <v>0</v>
      </c>
      <c r="U16" s="262"/>
      <c r="V16" s="291">
        <f t="shared" si="3"/>
        <v>0</v>
      </c>
      <c r="W16" s="291" cm="1">
        <f t="array" ref="W16">IFERROR(_xlfn.IFS(U16="Devis 1",M16,U16="Devis 1 majoré",M16*1.15,U16="Devis 2",P16,U16="Devis 3",S16),0)</f>
        <v>0</v>
      </c>
      <c r="X16" s="291">
        <f t="shared" si="4"/>
        <v>0</v>
      </c>
      <c r="Y16" s="263"/>
      <c r="Z16" s="317">
        <f t="shared" si="5"/>
        <v>0</v>
      </c>
      <c r="AA16" s="316">
        <f t="shared" si="5"/>
        <v>0</v>
      </c>
      <c r="AB16" s="317">
        <f t="shared" si="5"/>
        <v>0</v>
      </c>
      <c r="AC16" s="317">
        <f t="shared" si="5"/>
        <v>0</v>
      </c>
      <c r="AD16" s="300">
        <f t="shared" si="5"/>
        <v>0</v>
      </c>
      <c r="AE16" s="317">
        <f t="shared" si="5"/>
        <v>0</v>
      </c>
      <c r="AF16" s="301">
        <f t="shared" si="5"/>
        <v>0</v>
      </c>
      <c r="AG16" s="300">
        <f t="shared" si="5"/>
        <v>0</v>
      </c>
      <c r="AH16" s="300">
        <f t="shared" si="5"/>
        <v>0</v>
      </c>
      <c r="AI16" s="300">
        <f t="shared" si="5"/>
        <v>0</v>
      </c>
      <c r="AJ16" s="302">
        <f t="shared" si="5"/>
        <v>0</v>
      </c>
      <c r="AK16" s="302">
        <f t="shared" si="5"/>
        <v>0</v>
      </c>
      <c r="AL16" s="302">
        <f t="shared" si="13"/>
        <v>0</v>
      </c>
      <c r="AM16" s="302">
        <f t="shared" si="6"/>
        <v>0</v>
      </c>
      <c r="AN16" s="302">
        <f t="shared" si="6"/>
        <v>0</v>
      </c>
      <c r="AO16" s="302">
        <f t="shared" si="14"/>
        <v>0</v>
      </c>
      <c r="AP16" s="302">
        <f t="shared" si="7"/>
        <v>0</v>
      </c>
      <c r="AQ16" s="302">
        <f t="shared" si="7"/>
        <v>0</v>
      </c>
      <c r="AR16" s="302">
        <f t="shared" si="15"/>
        <v>0</v>
      </c>
      <c r="AS16" s="318">
        <f t="shared" si="8"/>
        <v>0</v>
      </c>
      <c r="AT16" s="319"/>
      <c r="AU16" s="302">
        <f t="shared" si="9"/>
        <v>0</v>
      </c>
      <c r="AV16" s="302">
        <f t="shared" si="16"/>
        <v>0</v>
      </c>
      <c r="AW16" s="284">
        <f t="shared" si="10"/>
        <v>0</v>
      </c>
      <c r="AX16" s="284">
        <f t="shared" si="11"/>
        <v>0</v>
      </c>
      <c r="AY16" s="284">
        <f t="shared" si="17"/>
        <v>0</v>
      </c>
      <c r="AZ16" s="289"/>
      <c r="BA16" s="290" t="str" cm="1">
        <f t="array" ref="BA16">_xlfn.IFS(AY16&gt;X16,"KO : Le montant retenu TTC est supérieur au montant présenté TTC. Merci de revoir la ligne de dépense ou plafonner son montant.",AW16&gt;V16,"Attention : Le montant retenu HT est supérieur au montant HT présenté. Merci de revoir la ligne de dépense, plafonner son montant, ou justifier la reventillation HT / TVA.",AX16&gt;W16,"Attention : Le montant TVA retenu est supérieur au montant TVA présenté. Merci de revoir la ligne de dépense, plafonner son montant, ou justifier la reventillation HT / TVA.",X16=0,"",AY16=X16,"OK",AY16&lt;X16,"Montant instruit inférieur au montant présenté.")</f>
        <v/>
      </c>
      <c r="BB16" s="291">
        <f t="shared" si="12"/>
        <v>0</v>
      </c>
      <c r="BC16" s="291">
        <f t="shared" si="12"/>
        <v>0</v>
      </c>
      <c r="BD16" s="291">
        <f t="shared" si="12"/>
        <v>0</v>
      </c>
      <c r="BE16" s="36"/>
    </row>
    <row r="17" spans="1:57">
      <c r="A17" s="68">
        <v>13</v>
      </c>
      <c r="B17" s="257"/>
      <c r="C17" s="258"/>
      <c r="D17" s="257"/>
      <c r="E17" s="257"/>
      <c r="F17" s="280"/>
      <c r="G17" s="281"/>
      <c r="H17" s="211"/>
      <c r="I17" s="257"/>
      <c r="J17" s="257"/>
      <c r="K17" s="257"/>
      <c r="L17" s="260"/>
      <c r="M17" s="261"/>
      <c r="N17" s="147">
        <f t="shared" si="0"/>
        <v>0</v>
      </c>
      <c r="O17" s="261"/>
      <c r="P17" s="261"/>
      <c r="Q17" s="147">
        <f t="shared" si="1"/>
        <v>0</v>
      </c>
      <c r="R17" s="261"/>
      <c r="S17" s="261"/>
      <c r="T17" s="220">
        <f t="shared" si="2"/>
        <v>0</v>
      </c>
      <c r="U17" s="262"/>
      <c r="V17" s="291">
        <f t="shared" si="3"/>
        <v>0</v>
      </c>
      <c r="W17" s="291" cm="1">
        <f t="array" ref="W17">IFERROR(_xlfn.IFS(U17="Devis 1",M17,U17="Devis 1 majoré",M17*1.15,U17="Devis 2",P17,U17="Devis 3",S17),0)</f>
        <v>0</v>
      </c>
      <c r="X17" s="291">
        <f t="shared" si="4"/>
        <v>0</v>
      </c>
      <c r="Y17" s="263"/>
      <c r="Z17" s="317">
        <f t="shared" si="5"/>
        <v>0</v>
      </c>
      <c r="AA17" s="316">
        <f t="shared" si="5"/>
        <v>0</v>
      </c>
      <c r="AB17" s="317">
        <f t="shared" si="5"/>
        <v>0</v>
      </c>
      <c r="AC17" s="317">
        <f t="shared" si="5"/>
        <v>0</v>
      </c>
      <c r="AD17" s="300">
        <f t="shared" si="5"/>
        <v>0</v>
      </c>
      <c r="AE17" s="317">
        <f t="shared" si="5"/>
        <v>0</v>
      </c>
      <c r="AF17" s="301">
        <f t="shared" si="5"/>
        <v>0</v>
      </c>
      <c r="AG17" s="300">
        <f t="shared" si="5"/>
        <v>0</v>
      </c>
      <c r="AH17" s="300">
        <f t="shared" si="5"/>
        <v>0</v>
      </c>
      <c r="AI17" s="300">
        <f t="shared" si="5"/>
        <v>0</v>
      </c>
      <c r="AJ17" s="302">
        <f t="shared" si="5"/>
        <v>0</v>
      </c>
      <c r="AK17" s="302">
        <f t="shared" si="5"/>
        <v>0</v>
      </c>
      <c r="AL17" s="302">
        <f t="shared" si="13"/>
        <v>0</v>
      </c>
      <c r="AM17" s="302">
        <f t="shared" si="6"/>
        <v>0</v>
      </c>
      <c r="AN17" s="302">
        <f t="shared" si="6"/>
        <v>0</v>
      </c>
      <c r="AO17" s="302">
        <f t="shared" si="14"/>
        <v>0</v>
      </c>
      <c r="AP17" s="302">
        <f t="shared" si="7"/>
        <v>0</v>
      </c>
      <c r="AQ17" s="302">
        <f t="shared" si="7"/>
        <v>0</v>
      </c>
      <c r="AR17" s="302">
        <f t="shared" si="15"/>
        <v>0</v>
      </c>
      <c r="AS17" s="318">
        <f t="shared" si="8"/>
        <v>0</v>
      </c>
      <c r="AT17" s="319"/>
      <c r="AU17" s="302">
        <f t="shared" si="9"/>
        <v>0</v>
      </c>
      <c r="AV17" s="302">
        <f t="shared" si="16"/>
        <v>0</v>
      </c>
      <c r="AW17" s="284">
        <f t="shared" si="10"/>
        <v>0</v>
      </c>
      <c r="AX17" s="284">
        <f t="shared" si="11"/>
        <v>0</v>
      </c>
      <c r="AY17" s="284">
        <f t="shared" si="17"/>
        <v>0</v>
      </c>
      <c r="AZ17" s="289"/>
      <c r="BA17" s="290" t="str" cm="1">
        <f t="array" ref="BA17">_xlfn.IFS(AY17&gt;X17,"KO : Le montant retenu TTC est supérieur au montant présenté TTC. Merci de revoir la ligne de dépense ou plafonner son montant.",AW17&gt;V17,"Attention : Le montant retenu HT est supérieur au montant HT présenté. Merci de revoir la ligne de dépense, plafonner son montant, ou justifier la reventillation HT / TVA.",AX17&gt;W17,"Attention : Le montant TVA retenu est supérieur au montant TVA présenté. Merci de revoir la ligne de dépense, plafonner son montant, ou justifier la reventillation HT / TVA.",X17=0,"",AY17=X17,"OK",AY17&lt;X17,"Montant instruit inférieur au montant présenté.")</f>
        <v/>
      </c>
      <c r="BB17" s="291">
        <f t="shared" si="12"/>
        <v>0</v>
      </c>
      <c r="BC17" s="291">
        <f t="shared" si="12"/>
        <v>0</v>
      </c>
      <c r="BD17" s="291">
        <f t="shared" si="12"/>
        <v>0</v>
      </c>
      <c r="BE17" s="36"/>
    </row>
    <row r="18" spans="1:57">
      <c r="A18" s="68">
        <v>14</v>
      </c>
      <c r="B18" s="257"/>
      <c r="C18" s="258"/>
      <c r="D18" s="257"/>
      <c r="E18" s="257"/>
      <c r="F18" s="280"/>
      <c r="G18" s="281"/>
      <c r="H18" s="211"/>
      <c r="I18" s="257"/>
      <c r="J18" s="257"/>
      <c r="K18" s="257"/>
      <c r="L18" s="260"/>
      <c r="M18" s="261"/>
      <c r="N18" s="147">
        <f t="shared" si="0"/>
        <v>0</v>
      </c>
      <c r="O18" s="261"/>
      <c r="P18" s="261"/>
      <c r="Q18" s="147">
        <f t="shared" si="1"/>
        <v>0</v>
      </c>
      <c r="R18" s="261"/>
      <c r="S18" s="261"/>
      <c r="T18" s="220">
        <f t="shared" si="2"/>
        <v>0</v>
      </c>
      <c r="U18" s="262"/>
      <c r="V18" s="291">
        <f t="shared" si="3"/>
        <v>0</v>
      </c>
      <c r="W18" s="291" cm="1">
        <f t="array" ref="W18">IFERROR(_xlfn.IFS(U18="Devis 1",M18,U18="Devis 1 majoré",M18*1.15,U18="Devis 2",P18,U18="Devis 3",S18),0)</f>
        <v>0</v>
      </c>
      <c r="X18" s="291">
        <f t="shared" si="4"/>
        <v>0</v>
      </c>
      <c r="Y18" s="263"/>
      <c r="Z18" s="317">
        <f t="shared" si="5"/>
        <v>0</v>
      </c>
      <c r="AA18" s="316">
        <f t="shared" si="5"/>
        <v>0</v>
      </c>
      <c r="AB18" s="317">
        <f t="shared" si="5"/>
        <v>0</v>
      </c>
      <c r="AC18" s="317">
        <f t="shared" si="5"/>
        <v>0</v>
      </c>
      <c r="AD18" s="300">
        <f t="shared" si="5"/>
        <v>0</v>
      </c>
      <c r="AE18" s="317">
        <f t="shared" si="5"/>
        <v>0</v>
      </c>
      <c r="AF18" s="301">
        <f t="shared" si="5"/>
        <v>0</v>
      </c>
      <c r="AG18" s="300">
        <f t="shared" si="5"/>
        <v>0</v>
      </c>
      <c r="AH18" s="300">
        <f t="shared" si="5"/>
        <v>0</v>
      </c>
      <c r="AI18" s="300">
        <f t="shared" si="5"/>
        <v>0</v>
      </c>
      <c r="AJ18" s="302">
        <f t="shared" si="5"/>
        <v>0</v>
      </c>
      <c r="AK18" s="302">
        <f t="shared" si="5"/>
        <v>0</v>
      </c>
      <c r="AL18" s="302">
        <f t="shared" si="13"/>
        <v>0</v>
      </c>
      <c r="AM18" s="302">
        <f t="shared" si="6"/>
        <v>0</v>
      </c>
      <c r="AN18" s="302">
        <f t="shared" si="6"/>
        <v>0</v>
      </c>
      <c r="AO18" s="302">
        <f t="shared" si="14"/>
        <v>0</v>
      </c>
      <c r="AP18" s="302">
        <f t="shared" si="7"/>
        <v>0</v>
      </c>
      <c r="AQ18" s="302">
        <f t="shared" si="7"/>
        <v>0</v>
      </c>
      <c r="AR18" s="302">
        <f t="shared" si="15"/>
        <v>0</v>
      </c>
      <c r="AS18" s="318">
        <f t="shared" si="8"/>
        <v>0</v>
      </c>
      <c r="AT18" s="319"/>
      <c r="AU18" s="302">
        <f t="shared" si="9"/>
        <v>0</v>
      </c>
      <c r="AV18" s="302">
        <f t="shared" si="16"/>
        <v>0</v>
      </c>
      <c r="AW18" s="284">
        <f t="shared" si="10"/>
        <v>0</v>
      </c>
      <c r="AX18" s="284">
        <f t="shared" si="11"/>
        <v>0</v>
      </c>
      <c r="AY18" s="284">
        <f t="shared" si="17"/>
        <v>0</v>
      </c>
      <c r="AZ18" s="289"/>
      <c r="BA18" s="290" t="str" cm="1">
        <f t="array" ref="BA18">_xlfn.IFS(AY18&gt;X18,"KO : Le montant retenu TTC est supérieur au montant présenté TTC. Merci de revoir la ligne de dépense ou plafonner son montant.",AW18&gt;V18,"Attention : Le montant retenu HT est supérieur au montant HT présenté. Merci de revoir la ligne de dépense, plafonner son montant, ou justifier la reventillation HT / TVA.",AX18&gt;W18,"Attention : Le montant TVA retenu est supérieur au montant TVA présenté. Merci de revoir la ligne de dépense, plafonner son montant, ou justifier la reventillation HT / TVA.",X18=0,"",AY18=X18,"OK",AY18&lt;X18,"Montant instruit inférieur au montant présenté.")</f>
        <v/>
      </c>
      <c r="BB18" s="291">
        <f t="shared" si="12"/>
        <v>0</v>
      </c>
      <c r="BC18" s="291">
        <f t="shared" si="12"/>
        <v>0</v>
      </c>
      <c r="BD18" s="291">
        <f t="shared" si="12"/>
        <v>0</v>
      </c>
      <c r="BE18" s="36"/>
    </row>
    <row r="19" spans="1:57" ht="18.75">
      <c r="A19" s="68">
        <v>15</v>
      </c>
      <c r="B19" s="257"/>
      <c r="C19" s="258"/>
      <c r="D19" s="257"/>
      <c r="E19" s="257"/>
      <c r="F19" s="280"/>
      <c r="G19" s="281"/>
      <c r="H19" s="211"/>
      <c r="I19" s="257"/>
      <c r="J19" s="257"/>
      <c r="K19" s="257"/>
      <c r="L19" s="260"/>
      <c r="M19" s="261"/>
      <c r="N19" s="147">
        <f t="shared" si="0"/>
        <v>0</v>
      </c>
      <c r="O19" s="261"/>
      <c r="P19" s="261"/>
      <c r="Q19" s="147">
        <f t="shared" si="1"/>
        <v>0</v>
      </c>
      <c r="R19" s="261"/>
      <c r="S19" s="261"/>
      <c r="T19" s="220">
        <f t="shared" si="2"/>
        <v>0</v>
      </c>
      <c r="U19" s="262"/>
      <c r="V19" s="291">
        <f t="shared" si="3"/>
        <v>0</v>
      </c>
      <c r="W19" s="291" cm="1">
        <f t="array" ref="W19">IFERROR(_xlfn.IFS(U19="Devis 1",M19,U19="Devis 1 majoré",M19*1.15,U19="Devis 2",P19,U19="Devis 3",S19),0)</f>
        <v>0</v>
      </c>
      <c r="X19" s="291">
        <f t="shared" si="4"/>
        <v>0</v>
      </c>
      <c r="Y19" s="263"/>
      <c r="Z19" s="317">
        <f t="shared" si="5"/>
        <v>0</v>
      </c>
      <c r="AA19" s="316">
        <f t="shared" si="5"/>
        <v>0</v>
      </c>
      <c r="AB19" s="317">
        <f t="shared" si="5"/>
        <v>0</v>
      </c>
      <c r="AC19" s="317">
        <f t="shared" si="5"/>
        <v>0</v>
      </c>
      <c r="AD19" s="300">
        <f t="shared" si="5"/>
        <v>0</v>
      </c>
      <c r="AE19" s="317">
        <f t="shared" si="5"/>
        <v>0</v>
      </c>
      <c r="AF19" s="301">
        <f t="shared" si="5"/>
        <v>0</v>
      </c>
      <c r="AG19" s="300">
        <f t="shared" si="5"/>
        <v>0</v>
      </c>
      <c r="AH19" s="300">
        <f t="shared" si="5"/>
        <v>0</v>
      </c>
      <c r="AI19" s="300">
        <f t="shared" si="5"/>
        <v>0</v>
      </c>
      <c r="AJ19" s="302">
        <f t="shared" si="5"/>
        <v>0</v>
      </c>
      <c r="AK19" s="302">
        <f t="shared" si="5"/>
        <v>0</v>
      </c>
      <c r="AL19" s="302">
        <f t="shared" si="13"/>
        <v>0</v>
      </c>
      <c r="AM19" s="302">
        <f t="shared" si="6"/>
        <v>0</v>
      </c>
      <c r="AN19" s="302">
        <f t="shared" si="6"/>
        <v>0</v>
      </c>
      <c r="AO19" s="302">
        <f t="shared" si="14"/>
        <v>0</v>
      </c>
      <c r="AP19" s="302">
        <f t="shared" si="7"/>
        <v>0</v>
      </c>
      <c r="AQ19" s="302">
        <f t="shared" si="7"/>
        <v>0</v>
      </c>
      <c r="AR19" s="302">
        <f t="shared" si="15"/>
        <v>0</v>
      </c>
      <c r="AS19" s="318">
        <f t="shared" si="8"/>
        <v>0</v>
      </c>
      <c r="AT19" s="319"/>
      <c r="AU19" s="302">
        <f t="shared" si="9"/>
        <v>0</v>
      </c>
      <c r="AV19" s="302">
        <f t="shared" si="16"/>
        <v>0</v>
      </c>
      <c r="AW19" s="284">
        <f t="shared" si="10"/>
        <v>0</v>
      </c>
      <c r="AX19" s="284">
        <f t="shared" si="11"/>
        <v>0</v>
      </c>
      <c r="AY19" s="284">
        <f t="shared" si="17"/>
        <v>0</v>
      </c>
      <c r="AZ19" s="289"/>
      <c r="BA19" s="290" t="str" cm="1">
        <f t="array" ref="BA19">_xlfn.IFS(AY19&gt;X19,"KO : Le montant retenu TTC est supérieur au montant présenté TTC. Merci de revoir la ligne de dépense ou plafonner son montant.",AW19&gt;V19,"Attention : Le montant retenu HT est supérieur au montant HT présenté. Merci de revoir la ligne de dépense, plafonner son montant, ou justifier la reventillation HT / TVA.",AX19&gt;W19,"Attention : Le montant TVA retenu est supérieur au montant TVA présenté. Merci de revoir la ligne de dépense, plafonner son montant, ou justifier la reventillation HT / TVA.",X19=0,"",AY19=X19,"OK",AY19&lt;X19,"Montant instruit inférieur au montant présenté.")</f>
        <v/>
      </c>
      <c r="BB19" s="291">
        <f t="shared" si="12"/>
        <v>0</v>
      </c>
      <c r="BC19" s="291">
        <f t="shared" si="12"/>
        <v>0</v>
      </c>
      <c r="BD19" s="291">
        <f t="shared" si="12"/>
        <v>0</v>
      </c>
      <c r="BE19" s="87"/>
    </row>
    <row r="20" spans="1:57" ht="18.75">
      <c r="A20" s="68">
        <v>16</v>
      </c>
      <c r="B20" s="257"/>
      <c r="C20" s="258"/>
      <c r="D20" s="257"/>
      <c r="E20" s="257"/>
      <c r="F20" s="280"/>
      <c r="G20" s="281"/>
      <c r="H20" s="211"/>
      <c r="I20" s="257"/>
      <c r="J20" s="257"/>
      <c r="K20" s="257"/>
      <c r="L20" s="260"/>
      <c r="M20" s="261"/>
      <c r="N20" s="147">
        <f t="shared" si="0"/>
        <v>0</v>
      </c>
      <c r="O20" s="261"/>
      <c r="P20" s="261"/>
      <c r="Q20" s="147">
        <f t="shared" si="1"/>
        <v>0</v>
      </c>
      <c r="R20" s="261"/>
      <c r="S20" s="261"/>
      <c r="T20" s="220">
        <f t="shared" si="2"/>
        <v>0</v>
      </c>
      <c r="U20" s="262"/>
      <c r="V20" s="291">
        <f t="shared" si="3"/>
        <v>0</v>
      </c>
      <c r="W20" s="291" cm="1">
        <f t="array" ref="W20">IFERROR(_xlfn.IFS(U20="Devis 1",M20,U20="Devis 1 majoré",M20*1.15,U20="Devis 2",P20,U20="Devis 3",S20),0)</f>
        <v>0</v>
      </c>
      <c r="X20" s="291">
        <f t="shared" si="4"/>
        <v>0</v>
      </c>
      <c r="Y20" s="263"/>
      <c r="Z20" s="317">
        <f t="shared" si="5"/>
        <v>0</v>
      </c>
      <c r="AA20" s="316">
        <f t="shared" si="5"/>
        <v>0</v>
      </c>
      <c r="AB20" s="317">
        <f t="shared" si="5"/>
        <v>0</v>
      </c>
      <c r="AC20" s="317">
        <f t="shared" si="5"/>
        <v>0</v>
      </c>
      <c r="AD20" s="300">
        <f t="shared" si="5"/>
        <v>0</v>
      </c>
      <c r="AE20" s="317">
        <f t="shared" si="5"/>
        <v>0</v>
      </c>
      <c r="AF20" s="301">
        <f t="shared" si="5"/>
        <v>0</v>
      </c>
      <c r="AG20" s="300">
        <f t="shared" si="5"/>
        <v>0</v>
      </c>
      <c r="AH20" s="300">
        <f t="shared" si="5"/>
        <v>0</v>
      </c>
      <c r="AI20" s="300">
        <f t="shared" si="5"/>
        <v>0</v>
      </c>
      <c r="AJ20" s="302">
        <f t="shared" si="5"/>
        <v>0</v>
      </c>
      <c r="AK20" s="302">
        <f t="shared" si="5"/>
        <v>0</v>
      </c>
      <c r="AL20" s="302">
        <f t="shared" si="13"/>
        <v>0</v>
      </c>
      <c r="AM20" s="302">
        <f t="shared" si="6"/>
        <v>0</v>
      </c>
      <c r="AN20" s="302">
        <f t="shared" si="6"/>
        <v>0</v>
      </c>
      <c r="AO20" s="302">
        <f t="shared" si="14"/>
        <v>0</v>
      </c>
      <c r="AP20" s="302">
        <f t="shared" si="7"/>
        <v>0</v>
      </c>
      <c r="AQ20" s="302">
        <f t="shared" si="7"/>
        <v>0</v>
      </c>
      <c r="AR20" s="302">
        <f t="shared" si="15"/>
        <v>0</v>
      </c>
      <c r="AS20" s="318">
        <f t="shared" si="8"/>
        <v>0</v>
      </c>
      <c r="AT20" s="319"/>
      <c r="AU20" s="302">
        <f t="shared" si="9"/>
        <v>0</v>
      </c>
      <c r="AV20" s="302">
        <f t="shared" si="16"/>
        <v>0</v>
      </c>
      <c r="AW20" s="284">
        <f t="shared" si="10"/>
        <v>0</v>
      </c>
      <c r="AX20" s="284">
        <f t="shared" si="11"/>
        <v>0</v>
      </c>
      <c r="AY20" s="284">
        <f t="shared" si="17"/>
        <v>0</v>
      </c>
      <c r="AZ20" s="289"/>
      <c r="BA20" s="290" t="str" cm="1">
        <f t="array" ref="BA20">_xlfn.IFS(AY20&gt;X20,"KO : Le montant retenu TTC est supérieur au montant présenté TTC. Merci de revoir la ligne de dépense ou plafonner son montant.",AW20&gt;V20,"Attention : Le montant retenu HT est supérieur au montant HT présenté. Merci de revoir la ligne de dépense, plafonner son montant, ou justifier la reventillation HT / TVA.",AX20&gt;W20,"Attention : Le montant TVA retenu est supérieur au montant TVA présenté. Merci de revoir la ligne de dépense, plafonner son montant, ou justifier la reventillation HT / TVA.",X20=0,"",AY20=X20,"OK",AY20&lt;X20,"Montant instruit inférieur au montant présenté.")</f>
        <v/>
      </c>
      <c r="BB20" s="291">
        <f t="shared" si="12"/>
        <v>0</v>
      </c>
      <c r="BC20" s="291">
        <f t="shared" si="12"/>
        <v>0</v>
      </c>
      <c r="BD20" s="291">
        <f t="shared" si="12"/>
        <v>0</v>
      </c>
      <c r="BE20" s="87"/>
    </row>
    <row r="21" spans="1:57">
      <c r="A21" s="68">
        <v>17</v>
      </c>
      <c r="B21" s="257"/>
      <c r="C21" s="258"/>
      <c r="D21" s="257"/>
      <c r="E21" s="257"/>
      <c r="F21" s="280"/>
      <c r="G21" s="281"/>
      <c r="H21" s="211"/>
      <c r="I21" s="257"/>
      <c r="J21" s="257"/>
      <c r="K21" s="257"/>
      <c r="L21" s="260"/>
      <c r="M21" s="261"/>
      <c r="N21" s="147">
        <f t="shared" si="0"/>
        <v>0</v>
      </c>
      <c r="O21" s="261"/>
      <c r="P21" s="261"/>
      <c r="Q21" s="147">
        <f t="shared" si="1"/>
        <v>0</v>
      </c>
      <c r="R21" s="261"/>
      <c r="S21" s="261"/>
      <c r="T21" s="220">
        <f t="shared" si="2"/>
        <v>0</v>
      </c>
      <c r="U21" s="262"/>
      <c r="V21" s="291">
        <f t="shared" si="3"/>
        <v>0</v>
      </c>
      <c r="W21" s="291" cm="1">
        <f t="array" ref="W21">IFERROR(_xlfn.IFS(U21="Devis 1",M21,U21="Devis 1 majoré",M21*1.15,U21="Devis 2",P21,U21="Devis 3",S21),0)</f>
        <v>0</v>
      </c>
      <c r="X21" s="291">
        <f t="shared" si="4"/>
        <v>0</v>
      </c>
      <c r="Y21" s="263"/>
      <c r="Z21" s="317">
        <f t="shared" si="5"/>
        <v>0</v>
      </c>
      <c r="AA21" s="316">
        <f t="shared" si="5"/>
        <v>0</v>
      </c>
      <c r="AB21" s="317">
        <f t="shared" si="5"/>
        <v>0</v>
      </c>
      <c r="AC21" s="317">
        <f t="shared" si="5"/>
        <v>0</v>
      </c>
      <c r="AD21" s="300">
        <f t="shared" si="5"/>
        <v>0</v>
      </c>
      <c r="AE21" s="317">
        <f t="shared" si="5"/>
        <v>0</v>
      </c>
      <c r="AF21" s="301">
        <f t="shared" si="5"/>
        <v>0</v>
      </c>
      <c r="AG21" s="300">
        <f t="shared" si="5"/>
        <v>0</v>
      </c>
      <c r="AH21" s="300">
        <f t="shared" si="5"/>
        <v>0</v>
      </c>
      <c r="AI21" s="300">
        <f t="shared" si="5"/>
        <v>0</v>
      </c>
      <c r="AJ21" s="302">
        <f t="shared" si="5"/>
        <v>0</v>
      </c>
      <c r="AK21" s="302">
        <f t="shared" si="5"/>
        <v>0</v>
      </c>
      <c r="AL21" s="302">
        <f t="shared" si="13"/>
        <v>0</v>
      </c>
      <c r="AM21" s="302">
        <f t="shared" si="6"/>
        <v>0</v>
      </c>
      <c r="AN21" s="302">
        <f t="shared" si="6"/>
        <v>0</v>
      </c>
      <c r="AO21" s="302">
        <f t="shared" si="14"/>
        <v>0</v>
      </c>
      <c r="AP21" s="302">
        <f t="shared" si="7"/>
        <v>0</v>
      </c>
      <c r="AQ21" s="302">
        <f t="shared" si="7"/>
        <v>0</v>
      </c>
      <c r="AR21" s="302">
        <f t="shared" si="15"/>
        <v>0</v>
      </c>
      <c r="AS21" s="318">
        <f t="shared" si="8"/>
        <v>0</v>
      </c>
      <c r="AT21" s="319"/>
      <c r="AU21" s="302">
        <f t="shared" si="9"/>
        <v>0</v>
      </c>
      <c r="AV21" s="302">
        <f t="shared" si="16"/>
        <v>0</v>
      </c>
      <c r="AW21" s="284">
        <f t="shared" si="10"/>
        <v>0</v>
      </c>
      <c r="AX21" s="284">
        <f t="shared" si="11"/>
        <v>0</v>
      </c>
      <c r="AY21" s="284">
        <f t="shared" si="17"/>
        <v>0</v>
      </c>
      <c r="AZ21" s="289"/>
      <c r="BA21" s="290" t="str" cm="1">
        <f t="array" ref="BA21">_xlfn.IFS(AY21&gt;X21,"KO : Le montant retenu TTC est supérieur au montant présenté TTC. Merci de revoir la ligne de dépense ou plafonner son montant.",AW21&gt;V21,"Attention : Le montant retenu HT est supérieur au montant HT présenté. Merci de revoir la ligne de dépense, plafonner son montant, ou justifier la reventillation HT / TVA.",AX21&gt;W21,"Attention : Le montant TVA retenu est supérieur au montant TVA présenté. Merci de revoir la ligne de dépense, plafonner son montant, ou justifier la reventillation HT / TVA.",X21=0,"",AY21=X21,"OK",AY21&lt;X21,"Montant instruit inférieur au montant présenté.")</f>
        <v/>
      </c>
      <c r="BB21" s="291">
        <f t="shared" si="12"/>
        <v>0</v>
      </c>
      <c r="BC21" s="291">
        <f t="shared" si="12"/>
        <v>0</v>
      </c>
      <c r="BD21" s="291">
        <f t="shared" si="12"/>
        <v>0</v>
      </c>
    </row>
    <row r="22" spans="1:57">
      <c r="A22" s="68">
        <v>18</v>
      </c>
      <c r="B22" s="257"/>
      <c r="C22" s="258"/>
      <c r="D22" s="257"/>
      <c r="E22" s="257"/>
      <c r="F22" s="280"/>
      <c r="G22" s="281"/>
      <c r="H22" s="211"/>
      <c r="I22" s="257"/>
      <c r="J22" s="257"/>
      <c r="K22" s="257"/>
      <c r="L22" s="260"/>
      <c r="M22" s="261"/>
      <c r="N22" s="147">
        <f t="shared" si="0"/>
        <v>0</v>
      </c>
      <c r="O22" s="261"/>
      <c r="P22" s="261"/>
      <c r="Q22" s="147">
        <f t="shared" si="1"/>
        <v>0</v>
      </c>
      <c r="R22" s="261"/>
      <c r="S22" s="261"/>
      <c r="T22" s="220">
        <f t="shared" si="2"/>
        <v>0</v>
      </c>
      <c r="U22" s="262"/>
      <c r="V22" s="291">
        <f t="shared" si="3"/>
        <v>0</v>
      </c>
      <c r="W22" s="291" cm="1">
        <f t="array" ref="W22">IFERROR(_xlfn.IFS(U22="Devis 1",M22,U22="Devis 1 majoré",M22*1.15,U22="Devis 2",P22,U22="Devis 3",S22),0)</f>
        <v>0</v>
      </c>
      <c r="X22" s="291">
        <f t="shared" si="4"/>
        <v>0</v>
      </c>
      <c r="Y22" s="263"/>
      <c r="Z22" s="317">
        <f t="shared" si="5"/>
        <v>0</v>
      </c>
      <c r="AA22" s="316">
        <f t="shared" si="5"/>
        <v>0</v>
      </c>
      <c r="AB22" s="317">
        <f t="shared" si="5"/>
        <v>0</v>
      </c>
      <c r="AC22" s="317">
        <f t="shared" si="5"/>
        <v>0</v>
      </c>
      <c r="AD22" s="300">
        <f t="shared" si="5"/>
        <v>0</v>
      </c>
      <c r="AE22" s="317">
        <f t="shared" si="5"/>
        <v>0</v>
      </c>
      <c r="AF22" s="301">
        <f t="shared" si="5"/>
        <v>0</v>
      </c>
      <c r="AG22" s="300">
        <f t="shared" si="5"/>
        <v>0</v>
      </c>
      <c r="AH22" s="300">
        <f t="shared" si="5"/>
        <v>0</v>
      </c>
      <c r="AI22" s="300">
        <f t="shared" si="5"/>
        <v>0</v>
      </c>
      <c r="AJ22" s="302">
        <f t="shared" si="5"/>
        <v>0</v>
      </c>
      <c r="AK22" s="302">
        <f t="shared" si="5"/>
        <v>0</v>
      </c>
      <c r="AL22" s="302">
        <f t="shared" si="13"/>
        <v>0</v>
      </c>
      <c r="AM22" s="302">
        <f t="shared" si="6"/>
        <v>0</v>
      </c>
      <c r="AN22" s="302">
        <f t="shared" si="6"/>
        <v>0</v>
      </c>
      <c r="AO22" s="302">
        <f t="shared" si="14"/>
        <v>0</v>
      </c>
      <c r="AP22" s="302">
        <f t="shared" si="7"/>
        <v>0</v>
      </c>
      <c r="AQ22" s="302">
        <f t="shared" si="7"/>
        <v>0</v>
      </c>
      <c r="AR22" s="302">
        <f t="shared" si="15"/>
        <v>0</v>
      </c>
      <c r="AS22" s="318">
        <f t="shared" si="8"/>
        <v>0</v>
      </c>
      <c r="AT22" s="319"/>
      <c r="AU22" s="302">
        <f t="shared" si="9"/>
        <v>0</v>
      </c>
      <c r="AV22" s="302">
        <f t="shared" si="16"/>
        <v>0</v>
      </c>
      <c r="AW22" s="284">
        <f t="shared" si="10"/>
        <v>0</v>
      </c>
      <c r="AX22" s="284">
        <f t="shared" si="11"/>
        <v>0</v>
      </c>
      <c r="AY22" s="284">
        <f t="shared" si="17"/>
        <v>0</v>
      </c>
      <c r="AZ22" s="289"/>
      <c r="BA22" s="290" t="str" cm="1">
        <f t="array" ref="BA22">_xlfn.IFS(AY22&gt;X22,"KO : Le montant retenu TTC est supérieur au montant présenté TTC. Merci de revoir la ligne de dépense ou plafonner son montant.",AW22&gt;V22,"Attention : Le montant retenu HT est supérieur au montant HT présenté. Merci de revoir la ligne de dépense, plafonner son montant, ou justifier la reventillation HT / TVA.",AX22&gt;W22,"Attention : Le montant TVA retenu est supérieur au montant TVA présenté. Merci de revoir la ligne de dépense, plafonner son montant, ou justifier la reventillation HT / TVA.",X22=0,"",AY22=X22,"OK",AY22&lt;X22,"Montant instruit inférieur au montant présenté.")</f>
        <v/>
      </c>
      <c r="BB22" s="291">
        <f t="shared" si="12"/>
        <v>0</v>
      </c>
      <c r="BC22" s="291">
        <f t="shared" si="12"/>
        <v>0</v>
      </c>
      <c r="BD22" s="291">
        <f t="shared" si="12"/>
        <v>0</v>
      </c>
    </row>
    <row r="23" spans="1:57">
      <c r="A23" s="68">
        <v>19</v>
      </c>
      <c r="B23" s="257"/>
      <c r="C23" s="258"/>
      <c r="D23" s="257"/>
      <c r="E23" s="257"/>
      <c r="F23" s="280"/>
      <c r="G23" s="281"/>
      <c r="H23" s="211"/>
      <c r="I23" s="257"/>
      <c r="J23" s="257"/>
      <c r="K23" s="257"/>
      <c r="L23" s="260"/>
      <c r="M23" s="261"/>
      <c r="N23" s="147">
        <f t="shared" si="0"/>
        <v>0</v>
      </c>
      <c r="O23" s="261"/>
      <c r="P23" s="261"/>
      <c r="Q23" s="147">
        <f t="shared" si="1"/>
        <v>0</v>
      </c>
      <c r="R23" s="261"/>
      <c r="S23" s="261"/>
      <c r="T23" s="220">
        <f t="shared" si="2"/>
        <v>0</v>
      </c>
      <c r="U23" s="262"/>
      <c r="V23" s="291">
        <f t="shared" si="3"/>
        <v>0</v>
      </c>
      <c r="W23" s="291" cm="1">
        <f t="array" ref="W23">IFERROR(_xlfn.IFS(U23="Devis 1",M23,U23="Devis 1 majoré",M23*1.15,U23="Devis 2",P23,U23="Devis 3",S23),0)</f>
        <v>0</v>
      </c>
      <c r="X23" s="291">
        <f t="shared" si="4"/>
        <v>0</v>
      </c>
      <c r="Y23" s="263"/>
      <c r="Z23" s="317">
        <f t="shared" si="5"/>
        <v>0</v>
      </c>
      <c r="AA23" s="316">
        <f t="shared" si="5"/>
        <v>0</v>
      </c>
      <c r="AB23" s="317">
        <f t="shared" si="5"/>
        <v>0</v>
      </c>
      <c r="AC23" s="317">
        <f t="shared" si="5"/>
        <v>0</v>
      </c>
      <c r="AD23" s="300">
        <f t="shared" si="5"/>
        <v>0</v>
      </c>
      <c r="AE23" s="317">
        <f t="shared" si="5"/>
        <v>0</v>
      </c>
      <c r="AF23" s="301">
        <f t="shared" si="5"/>
        <v>0</v>
      </c>
      <c r="AG23" s="300">
        <f t="shared" si="5"/>
        <v>0</v>
      </c>
      <c r="AH23" s="300">
        <f t="shared" si="5"/>
        <v>0</v>
      </c>
      <c r="AI23" s="300">
        <f t="shared" si="5"/>
        <v>0</v>
      </c>
      <c r="AJ23" s="302">
        <f t="shared" si="5"/>
        <v>0</v>
      </c>
      <c r="AK23" s="302">
        <f t="shared" si="5"/>
        <v>0</v>
      </c>
      <c r="AL23" s="302">
        <f t="shared" si="13"/>
        <v>0</v>
      </c>
      <c r="AM23" s="302">
        <f t="shared" si="6"/>
        <v>0</v>
      </c>
      <c r="AN23" s="302">
        <f t="shared" si="6"/>
        <v>0</v>
      </c>
      <c r="AO23" s="302">
        <f t="shared" si="14"/>
        <v>0</v>
      </c>
      <c r="AP23" s="302">
        <f t="shared" si="7"/>
        <v>0</v>
      </c>
      <c r="AQ23" s="302">
        <f t="shared" si="7"/>
        <v>0</v>
      </c>
      <c r="AR23" s="302">
        <f t="shared" si="15"/>
        <v>0</v>
      </c>
      <c r="AS23" s="318">
        <f t="shared" si="8"/>
        <v>0</v>
      </c>
      <c r="AT23" s="319"/>
      <c r="AU23" s="302">
        <f t="shared" si="9"/>
        <v>0</v>
      </c>
      <c r="AV23" s="302">
        <f t="shared" si="16"/>
        <v>0</v>
      </c>
      <c r="AW23" s="284">
        <f t="shared" si="10"/>
        <v>0</v>
      </c>
      <c r="AX23" s="284">
        <f t="shared" si="11"/>
        <v>0</v>
      </c>
      <c r="AY23" s="284">
        <f t="shared" si="17"/>
        <v>0</v>
      </c>
      <c r="AZ23" s="289"/>
      <c r="BA23" s="290" t="str" cm="1">
        <f t="array" ref="BA23">_xlfn.IFS(AY23&gt;X23,"KO : Le montant retenu TTC est supérieur au montant présenté TTC. Merci de revoir la ligne de dépense ou plafonner son montant.",AW23&gt;V23,"Attention : Le montant retenu HT est supérieur au montant HT présenté. Merci de revoir la ligne de dépense, plafonner son montant, ou justifier la reventillation HT / TVA.",AX23&gt;W23,"Attention : Le montant TVA retenu est supérieur au montant TVA présenté. Merci de revoir la ligne de dépense, plafonner son montant, ou justifier la reventillation HT / TVA.",X23=0,"",AY23=X23,"OK",AY23&lt;X23,"Montant instruit inférieur au montant présenté.")</f>
        <v/>
      </c>
      <c r="BB23" s="291">
        <f t="shared" si="12"/>
        <v>0</v>
      </c>
      <c r="BC23" s="291">
        <f t="shared" si="12"/>
        <v>0</v>
      </c>
      <c r="BD23" s="291">
        <f t="shared" si="12"/>
        <v>0</v>
      </c>
    </row>
    <row r="24" spans="1:57">
      <c r="A24" s="68">
        <v>20</v>
      </c>
      <c r="B24" s="257"/>
      <c r="C24" s="258"/>
      <c r="D24" s="257"/>
      <c r="E24" s="257"/>
      <c r="F24" s="280"/>
      <c r="G24" s="281"/>
      <c r="H24" s="211"/>
      <c r="I24" s="257"/>
      <c r="J24" s="257"/>
      <c r="K24" s="257"/>
      <c r="L24" s="260"/>
      <c r="M24" s="261"/>
      <c r="N24" s="147">
        <f t="shared" si="0"/>
        <v>0</v>
      </c>
      <c r="O24" s="261"/>
      <c r="P24" s="261"/>
      <c r="Q24" s="147">
        <f t="shared" si="1"/>
        <v>0</v>
      </c>
      <c r="R24" s="261"/>
      <c r="S24" s="261"/>
      <c r="T24" s="220">
        <f t="shared" si="2"/>
        <v>0</v>
      </c>
      <c r="U24" s="262"/>
      <c r="V24" s="291">
        <f t="shared" si="3"/>
        <v>0</v>
      </c>
      <c r="W24" s="291" cm="1">
        <f t="array" ref="W24">IFERROR(_xlfn.IFS(U24="Devis 1",M24,U24="Devis 1 majoré",M24*1.15,U24="Devis 2",P24,U24="Devis 3",S24),0)</f>
        <v>0</v>
      </c>
      <c r="X24" s="291">
        <f t="shared" si="4"/>
        <v>0</v>
      </c>
      <c r="Y24" s="263"/>
      <c r="Z24" s="317">
        <f t="shared" si="5"/>
        <v>0</v>
      </c>
      <c r="AA24" s="316">
        <f t="shared" si="5"/>
        <v>0</v>
      </c>
      <c r="AB24" s="317">
        <f t="shared" si="5"/>
        <v>0</v>
      </c>
      <c r="AC24" s="317">
        <f t="shared" si="5"/>
        <v>0</v>
      </c>
      <c r="AD24" s="300">
        <f t="shared" si="5"/>
        <v>0</v>
      </c>
      <c r="AE24" s="317">
        <f t="shared" si="5"/>
        <v>0</v>
      </c>
      <c r="AF24" s="301">
        <f t="shared" si="5"/>
        <v>0</v>
      </c>
      <c r="AG24" s="300">
        <f t="shared" si="5"/>
        <v>0</v>
      </c>
      <c r="AH24" s="300">
        <f t="shared" si="5"/>
        <v>0</v>
      </c>
      <c r="AI24" s="300">
        <f t="shared" si="5"/>
        <v>0</v>
      </c>
      <c r="AJ24" s="302">
        <f t="shared" si="5"/>
        <v>0</v>
      </c>
      <c r="AK24" s="302">
        <f t="shared" si="5"/>
        <v>0</v>
      </c>
      <c r="AL24" s="302">
        <f t="shared" si="13"/>
        <v>0</v>
      </c>
      <c r="AM24" s="302">
        <f t="shared" si="6"/>
        <v>0</v>
      </c>
      <c r="AN24" s="302">
        <f t="shared" si="6"/>
        <v>0</v>
      </c>
      <c r="AO24" s="302">
        <f t="shared" si="14"/>
        <v>0</v>
      </c>
      <c r="AP24" s="302">
        <f t="shared" si="7"/>
        <v>0</v>
      </c>
      <c r="AQ24" s="302">
        <f t="shared" si="7"/>
        <v>0</v>
      </c>
      <c r="AR24" s="302">
        <f t="shared" si="15"/>
        <v>0</v>
      </c>
      <c r="AS24" s="318">
        <f t="shared" si="8"/>
        <v>0</v>
      </c>
      <c r="AT24" s="319"/>
      <c r="AU24" s="302">
        <f t="shared" si="9"/>
        <v>0</v>
      </c>
      <c r="AV24" s="302">
        <f t="shared" si="16"/>
        <v>0</v>
      </c>
      <c r="AW24" s="284">
        <f t="shared" si="10"/>
        <v>0</v>
      </c>
      <c r="AX24" s="284">
        <f t="shared" si="11"/>
        <v>0</v>
      </c>
      <c r="AY24" s="284">
        <f t="shared" si="17"/>
        <v>0</v>
      </c>
      <c r="AZ24" s="289"/>
      <c r="BA24" s="290" t="str" cm="1">
        <f t="array" ref="BA24">_xlfn.IFS(AY24&gt;X24,"KO : Le montant retenu TTC est supérieur au montant présenté TTC. Merci de revoir la ligne de dépense ou plafonner son montant.",AW24&gt;V24,"Attention : Le montant retenu HT est supérieur au montant HT présenté. Merci de revoir la ligne de dépense, plafonner son montant, ou justifier la reventillation HT / TVA.",AX24&gt;W24,"Attention : Le montant TVA retenu est supérieur au montant TVA présenté. Merci de revoir la ligne de dépense, plafonner son montant, ou justifier la reventillation HT / TVA.",X24=0,"",AY24=X24,"OK",AY24&lt;X24,"Montant instruit inférieur au montant présenté.")</f>
        <v/>
      </c>
      <c r="BB24" s="291">
        <f t="shared" si="12"/>
        <v>0</v>
      </c>
      <c r="BC24" s="291">
        <f t="shared" si="12"/>
        <v>0</v>
      </c>
      <c r="BD24" s="291">
        <f t="shared" si="12"/>
        <v>0</v>
      </c>
    </row>
    <row r="25" spans="1:57">
      <c r="A25" s="68">
        <v>21</v>
      </c>
      <c r="B25" s="257"/>
      <c r="C25" s="258"/>
      <c r="D25" s="257"/>
      <c r="E25" s="257"/>
      <c r="F25" s="280"/>
      <c r="G25" s="281"/>
      <c r="H25" s="211"/>
      <c r="I25" s="257"/>
      <c r="J25" s="257"/>
      <c r="K25" s="257"/>
      <c r="L25" s="260"/>
      <c r="M25" s="261"/>
      <c r="N25" s="147">
        <f t="shared" si="0"/>
        <v>0</v>
      </c>
      <c r="O25" s="261"/>
      <c r="P25" s="261"/>
      <c r="Q25" s="147">
        <f t="shared" si="1"/>
        <v>0</v>
      </c>
      <c r="R25" s="261"/>
      <c r="S25" s="261"/>
      <c r="T25" s="220">
        <f t="shared" si="2"/>
        <v>0</v>
      </c>
      <c r="U25" s="262"/>
      <c r="V25" s="291">
        <f t="shared" si="3"/>
        <v>0</v>
      </c>
      <c r="W25" s="291" cm="1">
        <f t="array" ref="W25">IFERROR(_xlfn.IFS(U25="Devis 1",M25,U25="Devis 1 majoré",M25*1.15,U25="Devis 2",P25,U25="Devis 3",S25),0)</f>
        <v>0</v>
      </c>
      <c r="X25" s="291">
        <f t="shared" si="4"/>
        <v>0</v>
      </c>
      <c r="Y25" s="263"/>
      <c r="Z25" s="317">
        <f t="shared" si="5"/>
        <v>0</v>
      </c>
      <c r="AA25" s="316">
        <f t="shared" si="5"/>
        <v>0</v>
      </c>
      <c r="AB25" s="317">
        <f t="shared" si="5"/>
        <v>0</v>
      </c>
      <c r="AC25" s="317">
        <f t="shared" si="5"/>
        <v>0</v>
      </c>
      <c r="AD25" s="300">
        <f t="shared" si="5"/>
        <v>0</v>
      </c>
      <c r="AE25" s="317">
        <f t="shared" si="5"/>
        <v>0</v>
      </c>
      <c r="AF25" s="301">
        <f t="shared" si="5"/>
        <v>0</v>
      </c>
      <c r="AG25" s="300">
        <f t="shared" si="5"/>
        <v>0</v>
      </c>
      <c r="AH25" s="300">
        <f t="shared" si="5"/>
        <v>0</v>
      </c>
      <c r="AI25" s="300">
        <f t="shared" si="5"/>
        <v>0</v>
      </c>
      <c r="AJ25" s="302">
        <f t="shared" si="5"/>
        <v>0</v>
      </c>
      <c r="AK25" s="302">
        <f t="shared" si="5"/>
        <v>0</v>
      </c>
      <c r="AL25" s="302">
        <f t="shared" si="13"/>
        <v>0</v>
      </c>
      <c r="AM25" s="302">
        <f t="shared" si="6"/>
        <v>0</v>
      </c>
      <c r="AN25" s="302">
        <f t="shared" si="6"/>
        <v>0</v>
      </c>
      <c r="AO25" s="302">
        <f t="shared" si="14"/>
        <v>0</v>
      </c>
      <c r="AP25" s="302">
        <f t="shared" si="7"/>
        <v>0</v>
      </c>
      <c r="AQ25" s="302">
        <f t="shared" si="7"/>
        <v>0</v>
      </c>
      <c r="AR25" s="302">
        <f t="shared" si="15"/>
        <v>0</v>
      </c>
      <c r="AS25" s="318">
        <f t="shared" si="8"/>
        <v>0</v>
      </c>
      <c r="AT25" s="319"/>
      <c r="AU25" s="302">
        <f t="shared" si="9"/>
        <v>0</v>
      </c>
      <c r="AV25" s="302">
        <f t="shared" si="16"/>
        <v>0</v>
      </c>
      <c r="AW25" s="284">
        <f t="shared" si="10"/>
        <v>0</v>
      </c>
      <c r="AX25" s="284">
        <f t="shared" si="11"/>
        <v>0</v>
      </c>
      <c r="AY25" s="284">
        <f t="shared" si="17"/>
        <v>0</v>
      </c>
      <c r="AZ25" s="289"/>
      <c r="BA25" s="290" t="str" cm="1">
        <f t="array" ref="BA25">_xlfn.IFS(AY25&gt;X25,"KO : Le montant retenu TTC est supérieur au montant présenté TTC. Merci de revoir la ligne de dépense ou plafonner son montant.",AW25&gt;V25,"Attention : Le montant retenu HT est supérieur au montant HT présenté. Merci de revoir la ligne de dépense, plafonner son montant, ou justifier la reventillation HT / TVA.",AX25&gt;W25,"Attention : Le montant TVA retenu est supérieur au montant TVA présenté. Merci de revoir la ligne de dépense, plafonner son montant, ou justifier la reventillation HT / TVA.",X25=0,"",AY25=X25,"OK",AY25&lt;X25,"Montant instruit inférieur au montant présenté.")</f>
        <v/>
      </c>
      <c r="BB25" s="291">
        <f t="shared" si="12"/>
        <v>0</v>
      </c>
      <c r="BC25" s="291">
        <f t="shared" si="12"/>
        <v>0</v>
      </c>
      <c r="BD25" s="291">
        <f t="shared" si="12"/>
        <v>0</v>
      </c>
    </row>
    <row r="26" spans="1:57">
      <c r="A26" s="68">
        <v>22</v>
      </c>
      <c r="B26" s="257"/>
      <c r="C26" s="258"/>
      <c r="D26" s="257"/>
      <c r="E26" s="257"/>
      <c r="F26" s="280"/>
      <c r="G26" s="281"/>
      <c r="H26" s="211"/>
      <c r="I26" s="257"/>
      <c r="J26" s="257"/>
      <c r="K26" s="257"/>
      <c r="L26" s="260"/>
      <c r="M26" s="261"/>
      <c r="N26" s="147">
        <f t="shared" si="0"/>
        <v>0</v>
      </c>
      <c r="O26" s="261"/>
      <c r="P26" s="261"/>
      <c r="Q26" s="147">
        <f t="shared" si="1"/>
        <v>0</v>
      </c>
      <c r="R26" s="261"/>
      <c r="S26" s="261"/>
      <c r="T26" s="220">
        <f t="shared" si="2"/>
        <v>0</v>
      </c>
      <c r="U26" s="262"/>
      <c r="V26" s="291">
        <f t="shared" si="3"/>
        <v>0</v>
      </c>
      <c r="W26" s="291" cm="1">
        <f t="array" ref="W26">IFERROR(_xlfn.IFS(U26="Devis 1",M26,U26="Devis 1 majoré",M26*1.15,U26="Devis 2",P26,U26="Devis 3",S26),0)</f>
        <v>0</v>
      </c>
      <c r="X26" s="291">
        <f t="shared" si="4"/>
        <v>0</v>
      </c>
      <c r="Y26" s="263"/>
      <c r="Z26" s="317">
        <f t="shared" si="5"/>
        <v>0</v>
      </c>
      <c r="AA26" s="316">
        <f t="shared" si="5"/>
        <v>0</v>
      </c>
      <c r="AB26" s="317">
        <f t="shared" si="5"/>
        <v>0</v>
      </c>
      <c r="AC26" s="317">
        <f t="shared" ref="AC26:AK54" si="18">E26</f>
        <v>0</v>
      </c>
      <c r="AD26" s="300">
        <f t="shared" si="18"/>
        <v>0</v>
      </c>
      <c r="AE26" s="317">
        <f t="shared" si="18"/>
        <v>0</v>
      </c>
      <c r="AF26" s="301">
        <f t="shared" si="18"/>
        <v>0</v>
      </c>
      <c r="AG26" s="300">
        <f t="shared" si="18"/>
        <v>0</v>
      </c>
      <c r="AH26" s="300">
        <f t="shared" si="18"/>
        <v>0</v>
      </c>
      <c r="AI26" s="300">
        <f t="shared" si="18"/>
        <v>0</v>
      </c>
      <c r="AJ26" s="302">
        <f t="shared" si="18"/>
        <v>0</v>
      </c>
      <c r="AK26" s="302">
        <f t="shared" si="18"/>
        <v>0</v>
      </c>
      <c r="AL26" s="302">
        <f t="shared" si="13"/>
        <v>0</v>
      </c>
      <c r="AM26" s="302">
        <f t="shared" si="6"/>
        <v>0</v>
      </c>
      <c r="AN26" s="302">
        <f t="shared" si="6"/>
        <v>0</v>
      </c>
      <c r="AO26" s="302">
        <f t="shared" si="14"/>
        <v>0</v>
      </c>
      <c r="AP26" s="302">
        <f t="shared" si="7"/>
        <v>0</v>
      </c>
      <c r="AQ26" s="302">
        <f t="shared" si="7"/>
        <v>0</v>
      </c>
      <c r="AR26" s="302">
        <f t="shared" si="15"/>
        <v>0</v>
      </c>
      <c r="AS26" s="318">
        <f t="shared" si="8"/>
        <v>0</v>
      </c>
      <c r="AT26" s="319"/>
      <c r="AU26" s="302">
        <f t="shared" si="9"/>
        <v>0</v>
      </c>
      <c r="AV26" s="302">
        <f t="shared" si="16"/>
        <v>0</v>
      </c>
      <c r="AW26" s="284">
        <f t="shared" si="10"/>
        <v>0</v>
      </c>
      <c r="AX26" s="284">
        <f t="shared" si="11"/>
        <v>0</v>
      </c>
      <c r="AY26" s="284">
        <f t="shared" si="17"/>
        <v>0</v>
      </c>
      <c r="AZ26" s="289"/>
      <c r="BA26" s="290" t="str" cm="1">
        <f t="array" ref="BA26">_xlfn.IFS(AY26&gt;X26,"KO : Le montant retenu TTC est supérieur au montant présenté TTC. Merci de revoir la ligne de dépense ou plafonner son montant.",AW26&gt;V26,"Attention : Le montant retenu HT est supérieur au montant HT présenté. Merci de revoir la ligne de dépense, plafonner son montant, ou justifier la reventillation HT / TVA.",AX26&gt;W26,"Attention : Le montant TVA retenu est supérieur au montant TVA présenté. Merci de revoir la ligne de dépense, plafonner son montant, ou justifier la reventillation HT / TVA.",X26=0,"",AY26=X26,"OK",AY26&lt;X26,"Montant instruit inférieur au montant présenté.")</f>
        <v/>
      </c>
      <c r="BB26" s="291">
        <f t="shared" si="12"/>
        <v>0</v>
      </c>
      <c r="BC26" s="291">
        <f t="shared" si="12"/>
        <v>0</v>
      </c>
      <c r="BD26" s="291">
        <f t="shared" si="12"/>
        <v>0</v>
      </c>
    </row>
    <row r="27" spans="1:57">
      <c r="A27" s="68">
        <v>23</v>
      </c>
      <c r="B27" s="257"/>
      <c r="C27" s="258"/>
      <c r="D27" s="257"/>
      <c r="E27" s="257"/>
      <c r="F27" s="280"/>
      <c r="G27" s="281"/>
      <c r="H27" s="211"/>
      <c r="I27" s="257"/>
      <c r="J27" s="257"/>
      <c r="K27" s="257"/>
      <c r="L27" s="260"/>
      <c r="M27" s="261"/>
      <c r="N27" s="147">
        <f t="shared" si="0"/>
        <v>0</v>
      </c>
      <c r="O27" s="261"/>
      <c r="P27" s="261"/>
      <c r="Q27" s="147">
        <f t="shared" si="1"/>
        <v>0</v>
      </c>
      <c r="R27" s="261"/>
      <c r="S27" s="261"/>
      <c r="T27" s="220">
        <f t="shared" si="2"/>
        <v>0</v>
      </c>
      <c r="U27" s="262"/>
      <c r="V27" s="291">
        <f t="shared" si="3"/>
        <v>0</v>
      </c>
      <c r="W27" s="291" cm="1">
        <f t="array" ref="W27">IFERROR(_xlfn.IFS(U27="Devis 1",M27,U27="Devis 1 majoré",M27*1.15,U27="Devis 2",P27,U27="Devis 3",S27),0)</f>
        <v>0</v>
      </c>
      <c r="X27" s="291">
        <f t="shared" si="4"/>
        <v>0</v>
      </c>
      <c r="Y27" s="263"/>
      <c r="Z27" s="317">
        <f t="shared" ref="Z27:AE58" si="19">B27</f>
        <v>0</v>
      </c>
      <c r="AA27" s="316">
        <f t="shared" si="19"/>
        <v>0</v>
      </c>
      <c r="AB27" s="317">
        <f t="shared" si="19"/>
        <v>0</v>
      </c>
      <c r="AC27" s="317">
        <f t="shared" si="18"/>
        <v>0</v>
      </c>
      <c r="AD27" s="300">
        <f t="shared" si="18"/>
        <v>0</v>
      </c>
      <c r="AE27" s="317">
        <f t="shared" si="18"/>
        <v>0</v>
      </c>
      <c r="AF27" s="301">
        <f t="shared" si="18"/>
        <v>0</v>
      </c>
      <c r="AG27" s="300">
        <f t="shared" si="18"/>
        <v>0</v>
      </c>
      <c r="AH27" s="300">
        <f t="shared" si="18"/>
        <v>0</v>
      </c>
      <c r="AI27" s="300">
        <f t="shared" si="18"/>
        <v>0</v>
      </c>
      <c r="AJ27" s="302">
        <f t="shared" si="18"/>
        <v>0</v>
      </c>
      <c r="AK27" s="302">
        <f t="shared" si="18"/>
        <v>0</v>
      </c>
      <c r="AL27" s="302">
        <f t="shared" si="13"/>
        <v>0</v>
      </c>
      <c r="AM27" s="302">
        <f t="shared" si="6"/>
        <v>0</v>
      </c>
      <c r="AN27" s="302">
        <f t="shared" si="6"/>
        <v>0</v>
      </c>
      <c r="AO27" s="302">
        <f t="shared" si="14"/>
        <v>0</v>
      </c>
      <c r="AP27" s="302">
        <f t="shared" si="7"/>
        <v>0</v>
      </c>
      <c r="AQ27" s="302">
        <f t="shared" si="7"/>
        <v>0</v>
      </c>
      <c r="AR27" s="302">
        <f t="shared" si="15"/>
        <v>0</v>
      </c>
      <c r="AS27" s="318">
        <f t="shared" si="8"/>
        <v>0</v>
      </c>
      <c r="AT27" s="319"/>
      <c r="AU27" s="302">
        <f t="shared" si="9"/>
        <v>0</v>
      </c>
      <c r="AV27" s="302">
        <f t="shared" si="16"/>
        <v>0</v>
      </c>
      <c r="AW27" s="284">
        <f t="shared" si="10"/>
        <v>0</v>
      </c>
      <c r="AX27" s="284">
        <f t="shared" si="11"/>
        <v>0</v>
      </c>
      <c r="AY27" s="284">
        <f t="shared" si="17"/>
        <v>0</v>
      </c>
      <c r="AZ27" s="289"/>
      <c r="BA27" s="290" t="str" cm="1">
        <f t="array" ref="BA27">_xlfn.IFS(AY27&gt;X27,"KO : Le montant retenu TTC est supérieur au montant présenté TTC. Merci de revoir la ligne de dépense ou plafonner son montant.",AW27&gt;V27,"Attention : Le montant retenu HT est supérieur au montant HT présenté. Merci de revoir la ligne de dépense, plafonner son montant, ou justifier la reventillation HT / TVA.",AX27&gt;W27,"Attention : Le montant TVA retenu est supérieur au montant TVA présenté. Merci de revoir la ligne de dépense, plafonner son montant, ou justifier la reventillation HT / TVA.",X27=0,"",AY27=X27,"OK",AY27&lt;X27,"Montant instruit inférieur au montant présenté.")</f>
        <v/>
      </c>
      <c r="BB27" s="291">
        <f t="shared" si="12"/>
        <v>0</v>
      </c>
      <c r="BC27" s="291">
        <f t="shared" si="12"/>
        <v>0</v>
      </c>
      <c r="BD27" s="291">
        <f t="shared" si="12"/>
        <v>0</v>
      </c>
    </row>
    <row r="28" spans="1:57">
      <c r="A28" s="68">
        <v>24</v>
      </c>
      <c r="B28" s="257"/>
      <c r="C28" s="258"/>
      <c r="D28" s="257"/>
      <c r="E28" s="257"/>
      <c r="F28" s="280"/>
      <c r="G28" s="281"/>
      <c r="H28" s="211"/>
      <c r="I28" s="257"/>
      <c r="J28" s="257"/>
      <c r="K28" s="257"/>
      <c r="L28" s="260"/>
      <c r="M28" s="261"/>
      <c r="N28" s="147">
        <f t="shared" si="0"/>
        <v>0</v>
      </c>
      <c r="O28" s="261"/>
      <c r="P28" s="261"/>
      <c r="Q28" s="147">
        <f t="shared" si="1"/>
        <v>0</v>
      </c>
      <c r="R28" s="261"/>
      <c r="S28" s="261"/>
      <c r="T28" s="220">
        <f t="shared" si="2"/>
        <v>0</v>
      </c>
      <c r="U28" s="262"/>
      <c r="V28" s="291">
        <f t="shared" si="3"/>
        <v>0</v>
      </c>
      <c r="W28" s="291" cm="1">
        <f t="array" ref="W28">IFERROR(_xlfn.IFS(U28="Devis 1",M28,U28="Devis 1 majoré",M28*1.15,U28="Devis 2",P28,U28="Devis 3",S28),0)</f>
        <v>0</v>
      </c>
      <c r="X28" s="291">
        <f t="shared" si="4"/>
        <v>0</v>
      </c>
      <c r="Y28" s="263"/>
      <c r="Z28" s="317">
        <f t="shared" si="19"/>
        <v>0</v>
      </c>
      <c r="AA28" s="316">
        <f t="shared" si="19"/>
        <v>0</v>
      </c>
      <c r="AB28" s="317">
        <f t="shared" si="19"/>
        <v>0</v>
      </c>
      <c r="AC28" s="317">
        <f t="shared" si="18"/>
        <v>0</v>
      </c>
      <c r="AD28" s="300">
        <f t="shared" si="18"/>
        <v>0</v>
      </c>
      <c r="AE28" s="317">
        <f t="shared" si="18"/>
        <v>0</v>
      </c>
      <c r="AF28" s="301">
        <f t="shared" si="18"/>
        <v>0</v>
      </c>
      <c r="AG28" s="300">
        <f t="shared" si="18"/>
        <v>0</v>
      </c>
      <c r="AH28" s="300">
        <f t="shared" si="18"/>
        <v>0</v>
      </c>
      <c r="AI28" s="300">
        <f t="shared" si="18"/>
        <v>0</v>
      </c>
      <c r="AJ28" s="302">
        <f t="shared" si="18"/>
        <v>0</v>
      </c>
      <c r="AK28" s="302">
        <f t="shared" si="18"/>
        <v>0</v>
      </c>
      <c r="AL28" s="302">
        <f t="shared" si="13"/>
        <v>0</v>
      </c>
      <c r="AM28" s="302">
        <f t="shared" si="6"/>
        <v>0</v>
      </c>
      <c r="AN28" s="302">
        <f t="shared" si="6"/>
        <v>0</v>
      </c>
      <c r="AO28" s="302">
        <f t="shared" si="14"/>
        <v>0</v>
      </c>
      <c r="AP28" s="302">
        <f t="shared" si="7"/>
        <v>0</v>
      </c>
      <c r="AQ28" s="302">
        <f t="shared" si="7"/>
        <v>0</v>
      </c>
      <c r="AR28" s="302">
        <f t="shared" si="15"/>
        <v>0</v>
      </c>
      <c r="AS28" s="318">
        <f t="shared" si="8"/>
        <v>0</v>
      </c>
      <c r="AT28" s="319"/>
      <c r="AU28" s="302">
        <f t="shared" si="9"/>
        <v>0</v>
      </c>
      <c r="AV28" s="302">
        <f t="shared" si="16"/>
        <v>0</v>
      </c>
      <c r="AW28" s="284">
        <f t="shared" si="10"/>
        <v>0</v>
      </c>
      <c r="AX28" s="284">
        <f t="shared" si="11"/>
        <v>0</v>
      </c>
      <c r="AY28" s="284">
        <f t="shared" si="17"/>
        <v>0</v>
      </c>
      <c r="AZ28" s="289"/>
      <c r="BA28" s="290" t="str" cm="1">
        <f t="array" ref="BA28">_xlfn.IFS(AY28&gt;X28,"KO : Le montant retenu TTC est supérieur au montant présenté TTC. Merci de revoir la ligne de dépense ou plafonner son montant.",AW28&gt;V28,"Attention : Le montant retenu HT est supérieur au montant HT présenté. Merci de revoir la ligne de dépense, plafonner son montant, ou justifier la reventillation HT / TVA.",AX28&gt;W28,"Attention : Le montant TVA retenu est supérieur au montant TVA présenté. Merci de revoir la ligne de dépense, plafonner son montant, ou justifier la reventillation HT / TVA.",X28=0,"",AY28=X28,"OK",AY28&lt;X28,"Montant instruit inférieur au montant présenté.")</f>
        <v/>
      </c>
      <c r="BB28" s="291">
        <f t="shared" si="12"/>
        <v>0</v>
      </c>
      <c r="BC28" s="291">
        <f t="shared" si="12"/>
        <v>0</v>
      </c>
      <c r="BD28" s="291">
        <f t="shared" si="12"/>
        <v>0</v>
      </c>
    </row>
    <row r="29" spans="1:57">
      <c r="A29" s="68">
        <v>25</v>
      </c>
      <c r="B29" s="257"/>
      <c r="C29" s="258"/>
      <c r="D29" s="257"/>
      <c r="E29" s="257"/>
      <c r="F29" s="280"/>
      <c r="G29" s="281"/>
      <c r="H29" s="211"/>
      <c r="I29" s="257"/>
      <c r="J29" s="257"/>
      <c r="K29" s="257"/>
      <c r="L29" s="260"/>
      <c r="M29" s="261"/>
      <c r="N29" s="147">
        <f t="shared" si="0"/>
        <v>0</v>
      </c>
      <c r="O29" s="261"/>
      <c r="P29" s="261"/>
      <c r="Q29" s="147">
        <f t="shared" si="1"/>
        <v>0</v>
      </c>
      <c r="R29" s="261"/>
      <c r="S29" s="261"/>
      <c r="T29" s="220">
        <f t="shared" si="2"/>
        <v>0</v>
      </c>
      <c r="U29" s="262"/>
      <c r="V29" s="291">
        <f t="shared" si="3"/>
        <v>0</v>
      </c>
      <c r="W29" s="291" cm="1">
        <f t="array" ref="W29">IFERROR(_xlfn.IFS(U29="Devis 1",M29,U29="Devis 1 majoré",M29*1.15,U29="Devis 2",P29,U29="Devis 3",S29),0)</f>
        <v>0</v>
      </c>
      <c r="X29" s="291">
        <f t="shared" si="4"/>
        <v>0</v>
      </c>
      <c r="Y29" s="263"/>
      <c r="Z29" s="317">
        <f t="shared" si="19"/>
        <v>0</v>
      </c>
      <c r="AA29" s="316">
        <f t="shared" si="19"/>
        <v>0</v>
      </c>
      <c r="AB29" s="317">
        <f t="shared" si="19"/>
        <v>0</v>
      </c>
      <c r="AC29" s="317">
        <f t="shared" si="18"/>
        <v>0</v>
      </c>
      <c r="AD29" s="300">
        <f t="shared" si="18"/>
        <v>0</v>
      </c>
      <c r="AE29" s="317">
        <f t="shared" si="18"/>
        <v>0</v>
      </c>
      <c r="AF29" s="301">
        <f t="shared" si="18"/>
        <v>0</v>
      </c>
      <c r="AG29" s="300">
        <f t="shared" si="18"/>
        <v>0</v>
      </c>
      <c r="AH29" s="300">
        <f t="shared" si="18"/>
        <v>0</v>
      </c>
      <c r="AI29" s="300">
        <f t="shared" si="18"/>
        <v>0</v>
      </c>
      <c r="AJ29" s="302">
        <f t="shared" si="18"/>
        <v>0</v>
      </c>
      <c r="AK29" s="302">
        <f t="shared" si="18"/>
        <v>0</v>
      </c>
      <c r="AL29" s="302">
        <f t="shared" si="13"/>
        <v>0</v>
      </c>
      <c r="AM29" s="302">
        <f t="shared" si="6"/>
        <v>0</v>
      </c>
      <c r="AN29" s="302">
        <f t="shared" si="6"/>
        <v>0</v>
      </c>
      <c r="AO29" s="302">
        <f t="shared" si="14"/>
        <v>0</v>
      </c>
      <c r="AP29" s="302">
        <f t="shared" si="7"/>
        <v>0</v>
      </c>
      <c r="AQ29" s="302">
        <f t="shared" si="7"/>
        <v>0</v>
      </c>
      <c r="AR29" s="302">
        <f t="shared" si="15"/>
        <v>0</v>
      </c>
      <c r="AS29" s="318">
        <f t="shared" si="8"/>
        <v>0</v>
      </c>
      <c r="AT29" s="319"/>
      <c r="AU29" s="302">
        <f t="shared" si="9"/>
        <v>0</v>
      </c>
      <c r="AV29" s="302">
        <f t="shared" si="16"/>
        <v>0</v>
      </c>
      <c r="AW29" s="284">
        <f t="shared" si="10"/>
        <v>0</v>
      </c>
      <c r="AX29" s="284">
        <f t="shared" si="11"/>
        <v>0</v>
      </c>
      <c r="AY29" s="284">
        <f t="shared" si="17"/>
        <v>0</v>
      </c>
      <c r="AZ29" s="289"/>
      <c r="BA29" s="290" t="str" cm="1">
        <f t="array" ref="BA29">_xlfn.IFS(AY29&gt;X29,"KO : Le montant retenu TTC est supérieur au montant présenté TTC. Merci de revoir la ligne de dépense ou plafonner son montant.",AW29&gt;V29,"Attention : Le montant retenu HT est supérieur au montant HT présenté. Merci de revoir la ligne de dépense, plafonner son montant, ou justifier la reventillation HT / TVA.",AX29&gt;W29,"Attention : Le montant TVA retenu est supérieur au montant TVA présenté. Merci de revoir la ligne de dépense, plafonner son montant, ou justifier la reventillation HT / TVA.",X29=0,"",AY29=X29,"OK",AY29&lt;X29,"Montant instruit inférieur au montant présenté.")</f>
        <v/>
      </c>
      <c r="BB29" s="291">
        <f t="shared" si="12"/>
        <v>0</v>
      </c>
      <c r="BC29" s="291">
        <f t="shared" si="12"/>
        <v>0</v>
      </c>
      <c r="BD29" s="291">
        <f t="shared" si="12"/>
        <v>0</v>
      </c>
    </row>
    <row r="30" spans="1:57">
      <c r="A30" s="68">
        <v>26</v>
      </c>
      <c r="B30" s="257"/>
      <c r="C30" s="258"/>
      <c r="D30" s="257"/>
      <c r="E30" s="257"/>
      <c r="F30" s="280"/>
      <c r="G30" s="281"/>
      <c r="H30" s="211"/>
      <c r="I30" s="257"/>
      <c r="J30" s="257"/>
      <c r="K30" s="257"/>
      <c r="L30" s="260"/>
      <c r="M30" s="261"/>
      <c r="N30" s="147">
        <f t="shared" si="0"/>
        <v>0</v>
      </c>
      <c r="O30" s="261"/>
      <c r="P30" s="261"/>
      <c r="Q30" s="147">
        <f t="shared" si="1"/>
        <v>0</v>
      </c>
      <c r="R30" s="261"/>
      <c r="S30" s="261"/>
      <c r="T30" s="220">
        <f t="shared" si="2"/>
        <v>0</v>
      </c>
      <c r="U30" s="262"/>
      <c r="V30" s="291">
        <f t="shared" si="3"/>
        <v>0</v>
      </c>
      <c r="W30" s="291" cm="1">
        <f t="array" ref="W30">IFERROR(_xlfn.IFS(U30="Devis 1",M30,U30="Devis 1 majoré",M30*1.15,U30="Devis 2",P30,U30="Devis 3",S30),0)</f>
        <v>0</v>
      </c>
      <c r="X30" s="291">
        <f t="shared" si="4"/>
        <v>0</v>
      </c>
      <c r="Y30" s="263"/>
      <c r="Z30" s="317">
        <f t="shared" si="19"/>
        <v>0</v>
      </c>
      <c r="AA30" s="316">
        <f t="shared" si="19"/>
        <v>0</v>
      </c>
      <c r="AB30" s="317">
        <f t="shared" si="19"/>
        <v>0</v>
      </c>
      <c r="AC30" s="317">
        <f t="shared" si="18"/>
        <v>0</v>
      </c>
      <c r="AD30" s="300">
        <f t="shared" si="18"/>
        <v>0</v>
      </c>
      <c r="AE30" s="317">
        <f t="shared" si="18"/>
        <v>0</v>
      </c>
      <c r="AF30" s="301">
        <f t="shared" si="18"/>
        <v>0</v>
      </c>
      <c r="AG30" s="300">
        <f t="shared" si="18"/>
        <v>0</v>
      </c>
      <c r="AH30" s="300">
        <f t="shared" si="18"/>
        <v>0</v>
      </c>
      <c r="AI30" s="300">
        <f t="shared" si="18"/>
        <v>0</v>
      </c>
      <c r="AJ30" s="302">
        <f t="shared" si="18"/>
        <v>0</v>
      </c>
      <c r="AK30" s="302">
        <f t="shared" si="18"/>
        <v>0</v>
      </c>
      <c r="AL30" s="302">
        <f t="shared" si="13"/>
        <v>0</v>
      </c>
      <c r="AM30" s="302">
        <f t="shared" si="6"/>
        <v>0</v>
      </c>
      <c r="AN30" s="302">
        <f t="shared" si="6"/>
        <v>0</v>
      </c>
      <c r="AO30" s="302">
        <f t="shared" si="14"/>
        <v>0</v>
      </c>
      <c r="AP30" s="302">
        <f t="shared" si="7"/>
        <v>0</v>
      </c>
      <c r="AQ30" s="302">
        <f t="shared" si="7"/>
        <v>0</v>
      </c>
      <c r="AR30" s="302">
        <f t="shared" si="15"/>
        <v>0</v>
      </c>
      <c r="AS30" s="318">
        <f t="shared" si="8"/>
        <v>0</v>
      </c>
      <c r="AT30" s="319"/>
      <c r="AU30" s="302">
        <f t="shared" si="9"/>
        <v>0</v>
      </c>
      <c r="AV30" s="302">
        <f t="shared" si="16"/>
        <v>0</v>
      </c>
      <c r="AW30" s="284">
        <f t="shared" si="10"/>
        <v>0</v>
      </c>
      <c r="AX30" s="284">
        <f t="shared" si="11"/>
        <v>0</v>
      </c>
      <c r="AY30" s="284">
        <f t="shared" si="17"/>
        <v>0</v>
      </c>
      <c r="AZ30" s="289"/>
      <c r="BA30" s="290" t="str" cm="1">
        <f t="array" ref="BA30">_xlfn.IFS(AY30&gt;X30,"KO : Le montant retenu TTC est supérieur au montant présenté TTC. Merci de revoir la ligne de dépense ou plafonner son montant.",AW30&gt;V30,"Attention : Le montant retenu HT est supérieur au montant HT présenté. Merci de revoir la ligne de dépense, plafonner son montant, ou justifier la reventillation HT / TVA.",AX30&gt;W30,"Attention : Le montant TVA retenu est supérieur au montant TVA présenté. Merci de revoir la ligne de dépense, plafonner son montant, ou justifier la reventillation HT / TVA.",X30=0,"",AY30=X30,"OK",AY30&lt;X30,"Montant instruit inférieur au montant présenté.")</f>
        <v/>
      </c>
      <c r="BB30" s="291">
        <f t="shared" si="12"/>
        <v>0</v>
      </c>
      <c r="BC30" s="291">
        <f t="shared" si="12"/>
        <v>0</v>
      </c>
      <c r="BD30" s="291">
        <f t="shared" si="12"/>
        <v>0</v>
      </c>
    </row>
    <row r="31" spans="1:57">
      <c r="A31" s="68">
        <v>27</v>
      </c>
      <c r="B31" s="257"/>
      <c r="C31" s="258"/>
      <c r="D31" s="257"/>
      <c r="E31" s="257"/>
      <c r="F31" s="280"/>
      <c r="G31" s="281"/>
      <c r="H31" s="211"/>
      <c r="I31" s="257"/>
      <c r="J31" s="257"/>
      <c r="K31" s="257"/>
      <c r="L31" s="260"/>
      <c r="M31" s="261"/>
      <c r="N31" s="147">
        <f t="shared" si="0"/>
        <v>0</v>
      </c>
      <c r="O31" s="261"/>
      <c r="P31" s="261"/>
      <c r="Q31" s="147">
        <f t="shared" si="1"/>
        <v>0</v>
      </c>
      <c r="R31" s="261"/>
      <c r="S31" s="261"/>
      <c r="T31" s="220">
        <f t="shared" si="2"/>
        <v>0</v>
      </c>
      <c r="U31" s="262"/>
      <c r="V31" s="291">
        <f t="shared" si="3"/>
        <v>0</v>
      </c>
      <c r="W31" s="291" cm="1">
        <f t="array" ref="W31">IFERROR(_xlfn.IFS(U31="Devis 1",M31,U31="Devis 1 majoré",M31*1.15,U31="Devis 2",P31,U31="Devis 3",S31),0)</f>
        <v>0</v>
      </c>
      <c r="X31" s="291">
        <f t="shared" si="4"/>
        <v>0</v>
      </c>
      <c r="Y31" s="263"/>
      <c r="Z31" s="317">
        <f t="shared" si="19"/>
        <v>0</v>
      </c>
      <c r="AA31" s="316">
        <f t="shared" si="19"/>
        <v>0</v>
      </c>
      <c r="AB31" s="317">
        <f t="shared" si="19"/>
        <v>0</v>
      </c>
      <c r="AC31" s="317">
        <f t="shared" si="18"/>
        <v>0</v>
      </c>
      <c r="AD31" s="300">
        <f t="shared" si="18"/>
        <v>0</v>
      </c>
      <c r="AE31" s="317">
        <f t="shared" si="18"/>
        <v>0</v>
      </c>
      <c r="AF31" s="301">
        <f t="shared" si="18"/>
        <v>0</v>
      </c>
      <c r="AG31" s="300">
        <f t="shared" si="18"/>
        <v>0</v>
      </c>
      <c r="AH31" s="300">
        <f t="shared" si="18"/>
        <v>0</v>
      </c>
      <c r="AI31" s="300">
        <f t="shared" si="18"/>
        <v>0</v>
      </c>
      <c r="AJ31" s="302">
        <f t="shared" si="18"/>
        <v>0</v>
      </c>
      <c r="AK31" s="302">
        <f t="shared" si="18"/>
        <v>0</v>
      </c>
      <c r="AL31" s="302">
        <f t="shared" si="13"/>
        <v>0</v>
      </c>
      <c r="AM31" s="302">
        <f t="shared" si="6"/>
        <v>0</v>
      </c>
      <c r="AN31" s="302">
        <f t="shared" si="6"/>
        <v>0</v>
      </c>
      <c r="AO31" s="302">
        <f t="shared" si="14"/>
        <v>0</v>
      </c>
      <c r="AP31" s="302">
        <f t="shared" si="7"/>
        <v>0</v>
      </c>
      <c r="AQ31" s="302">
        <f t="shared" si="7"/>
        <v>0</v>
      </c>
      <c r="AR31" s="302">
        <f t="shared" si="15"/>
        <v>0</v>
      </c>
      <c r="AS31" s="318">
        <f t="shared" si="8"/>
        <v>0</v>
      </c>
      <c r="AT31" s="319"/>
      <c r="AU31" s="302">
        <f t="shared" si="9"/>
        <v>0</v>
      </c>
      <c r="AV31" s="302">
        <f t="shared" si="16"/>
        <v>0</v>
      </c>
      <c r="AW31" s="284">
        <f t="shared" si="10"/>
        <v>0</v>
      </c>
      <c r="AX31" s="284">
        <f t="shared" si="11"/>
        <v>0</v>
      </c>
      <c r="AY31" s="284">
        <f t="shared" si="17"/>
        <v>0</v>
      </c>
      <c r="AZ31" s="289"/>
      <c r="BA31" s="290" t="str" cm="1">
        <f t="array" ref="BA31">_xlfn.IFS(AY31&gt;X31,"KO : Le montant retenu TTC est supérieur au montant présenté TTC. Merci de revoir la ligne de dépense ou plafonner son montant.",AW31&gt;V31,"Attention : Le montant retenu HT est supérieur au montant HT présenté. Merci de revoir la ligne de dépense, plafonner son montant, ou justifier la reventillation HT / TVA.",AX31&gt;W31,"Attention : Le montant TVA retenu est supérieur au montant TVA présenté. Merci de revoir la ligne de dépense, plafonner son montant, ou justifier la reventillation HT / TVA.",X31=0,"",AY31=X31,"OK",AY31&lt;X31,"Montant instruit inférieur au montant présenté.")</f>
        <v/>
      </c>
      <c r="BB31" s="291">
        <f t="shared" si="12"/>
        <v>0</v>
      </c>
      <c r="BC31" s="291">
        <f t="shared" si="12"/>
        <v>0</v>
      </c>
      <c r="BD31" s="291">
        <f t="shared" si="12"/>
        <v>0</v>
      </c>
    </row>
    <row r="32" spans="1:57">
      <c r="A32" s="68">
        <v>28</v>
      </c>
      <c r="B32" s="257"/>
      <c r="C32" s="258"/>
      <c r="D32" s="257"/>
      <c r="E32" s="257"/>
      <c r="F32" s="280"/>
      <c r="G32" s="281"/>
      <c r="H32" s="211"/>
      <c r="I32" s="257"/>
      <c r="J32" s="257"/>
      <c r="K32" s="257"/>
      <c r="L32" s="260"/>
      <c r="M32" s="261"/>
      <c r="N32" s="147">
        <f t="shared" si="0"/>
        <v>0</v>
      </c>
      <c r="O32" s="261"/>
      <c r="P32" s="261"/>
      <c r="Q32" s="147">
        <f t="shared" si="1"/>
        <v>0</v>
      </c>
      <c r="R32" s="261"/>
      <c r="S32" s="261"/>
      <c r="T32" s="220">
        <f t="shared" si="2"/>
        <v>0</v>
      </c>
      <c r="U32" s="262"/>
      <c r="V32" s="291">
        <f t="shared" si="3"/>
        <v>0</v>
      </c>
      <c r="W32" s="291" cm="1">
        <f t="array" ref="W32">IFERROR(_xlfn.IFS(U32="Devis 1",M32,U32="Devis 1 majoré",M32*1.15,U32="Devis 2",P32,U32="Devis 3",S32),0)</f>
        <v>0</v>
      </c>
      <c r="X32" s="291">
        <f t="shared" si="4"/>
        <v>0</v>
      </c>
      <c r="Y32" s="263"/>
      <c r="Z32" s="317">
        <f t="shared" si="19"/>
        <v>0</v>
      </c>
      <c r="AA32" s="316">
        <f t="shared" si="19"/>
        <v>0</v>
      </c>
      <c r="AB32" s="317">
        <f t="shared" si="19"/>
        <v>0</v>
      </c>
      <c r="AC32" s="317">
        <f t="shared" si="18"/>
        <v>0</v>
      </c>
      <c r="AD32" s="300">
        <f t="shared" si="18"/>
        <v>0</v>
      </c>
      <c r="AE32" s="317">
        <f t="shared" si="18"/>
        <v>0</v>
      </c>
      <c r="AF32" s="301">
        <f t="shared" si="18"/>
        <v>0</v>
      </c>
      <c r="AG32" s="300">
        <f t="shared" si="18"/>
        <v>0</v>
      </c>
      <c r="AH32" s="300">
        <f t="shared" si="18"/>
        <v>0</v>
      </c>
      <c r="AI32" s="300">
        <f t="shared" si="18"/>
        <v>0</v>
      </c>
      <c r="AJ32" s="302">
        <f t="shared" si="18"/>
        <v>0</v>
      </c>
      <c r="AK32" s="302">
        <f t="shared" si="18"/>
        <v>0</v>
      </c>
      <c r="AL32" s="302">
        <f t="shared" si="13"/>
        <v>0</v>
      </c>
      <c r="AM32" s="302">
        <f t="shared" si="6"/>
        <v>0</v>
      </c>
      <c r="AN32" s="302">
        <f t="shared" si="6"/>
        <v>0</v>
      </c>
      <c r="AO32" s="302">
        <f t="shared" si="14"/>
        <v>0</v>
      </c>
      <c r="AP32" s="302">
        <f t="shared" si="7"/>
        <v>0</v>
      </c>
      <c r="AQ32" s="302">
        <f t="shared" si="7"/>
        <v>0</v>
      </c>
      <c r="AR32" s="302">
        <f t="shared" si="15"/>
        <v>0</v>
      </c>
      <c r="AS32" s="318">
        <f t="shared" si="8"/>
        <v>0</v>
      </c>
      <c r="AT32" s="319"/>
      <c r="AU32" s="302">
        <f t="shared" si="9"/>
        <v>0</v>
      </c>
      <c r="AV32" s="302">
        <f t="shared" si="16"/>
        <v>0</v>
      </c>
      <c r="AW32" s="284">
        <f t="shared" si="10"/>
        <v>0</v>
      </c>
      <c r="AX32" s="284">
        <f t="shared" si="11"/>
        <v>0</v>
      </c>
      <c r="AY32" s="284">
        <f t="shared" si="17"/>
        <v>0</v>
      </c>
      <c r="AZ32" s="289"/>
      <c r="BA32" s="290" t="str" cm="1">
        <f t="array" ref="BA32">_xlfn.IFS(AY32&gt;X32,"KO : Le montant retenu TTC est supérieur au montant présenté TTC. Merci de revoir la ligne de dépense ou plafonner son montant.",AW32&gt;V32,"Attention : Le montant retenu HT est supérieur au montant HT présenté. Merci de revoir la ligne de dépense, plafonner son montant, ou justifier la reventillation HT / TVA.",AX32&gt;W32,"Attention : Le montant TVA retenu est supérieur au montant TVA présenté. Merci de revoir la ligne de dépense, plafonner son montant, ou justifier la reventillation HT / TVA.",X32=0,"",AY32=X32,"OK",AY32&lt;X32,"Montant instruit inférieur au montant présenté.")</f>
        <v/>
      </c>
      <c r="BB32" s="291">
        <f t="shared" si="12"/>
        <v>0</v>
      </c>
      <c r="BC32" s="291">
        <f t="shared" si="12"/>
        <v>0</v>
      </c>
      <c r="BD32" s="291">
        <f t="shared" si="12"/>
        <v>0</v>
      </c>
    </row>
    <row r="33" spans="1:56">
      <c r="A33" s="68">
        <v>29</v>
      </c>
      <c r="B33" s="257"/>
      <c r="C33" s="258"/>
      <c r="D33" s="257"/>
      <c r="E33" s="257"/>
      <c r="F33" s="280"/>
      <c r="G33" s="281"/>
      <c r="H33" s="211"/>
      <c r="I33" s="257"/>
      <c r="J33" s="257"/>
      <c r="K33" s="257"/>
      <c r="L33" s="260"/>
      <c r="M33" s="261"/>
      <c r="N33" s="147">
        <f t="shared" si="0"/>
        <v>0</v>
      </c>
      <c r="O33" s="261"/>
      <c r="P33" s="261"/>
      <c r="Q33" s="147">
        <f t="shared" si="1"/>
        <v>0</v>
      </c>
      <c r="R33" s="261"/>
      <c r="S33" s="261"/>
      <c r="T33" s="220">
        <f t="shared" si="2"/>
        <v>0</v>
      </c>
      <c r="U33" s="262"/>
      <c r="V33" s="291">
        <f t="shared" si="3"/>
        <v>0</v>
      </c>
      <c r="W33" s="291" cm="1">
        <f t="array" ref="W33">IFERROR(_xlfn.IFS(U33="Devis 1",M33,U33="Devis 1 majoré",M33*1.15,U33="Devis 2",P33,U33="Devis 3",S33),0)</f>
        <v>0</v>
      </c>
      <c r="X33" s="291">
        <f t="shared" si="4"/>
        <v>0</v>
      </c>
      <c r="Y33" s="263"/>
      <c r="Z33" s="317">
        <f t="shared" si="19"/>
        <v>0</v>
      </c>
      <c r="AA33" s="316">
        <f t="shared" si="19"/>
        <v>0</v>
      </c>
      <c r="AB33" s="317">
        <f t="shared" si="19"/>
        <v>0</v>
      </c>
      <c r="AC33" s="317">
        <f t="shared" si="18"/>
        <v>0</v>
      </c>
      <c r="AD33" s="300">
        <f t="shared" si="18"/>
        <v>0</v>
      </c>
      <c r="AE33" s="317">
        <f t="shared" si="18"/>
        <v>0</v>
      </c>
      <c r="AF33" s="301">
        <f t="shared" si="18"/>
        <v>0</v>
      </c>
      <c r="AG33" s="300">
        <f t="shared" si="18"/>
        <v>0</v>
      </c>
      <c r="AH33" s="300">
        <f t="shared" si="18"/>
        <v>0</v>
      </c>
      <c r="AI33" s="300">
        <f t="shared" si="18"/>
        <v>0</v>
      </c>
      <c r="AJ33" s="302">
        <f t="shared" si="18"/>
        <v>0</v>
      </c>
      <c r="AK33" s="302">
        <f t="shared" si="18"/>
        <v>0</v>
      </c>
      <c r="AL33" s="302">
        <f t="shared" si="13"/>
        <v>0</v>
      </c>
      <c r="AM33" s="302">
        <f t="shared" si="6"/>
        <v>0</v>
      </c>
      <c r="AN33" s="302">
        <f t="shared" si="6"/>
        <v>0</v>
      </c>
      <c r="AO33" s="302">
        <f t="shared" si="14"/>
        <v>0</v>
      </c>
      <c r="AP33" s="302">
        <f t="shared" si="7"/>
        <v>0</v>
      </c>
      <c r="AQ33" s="302">
        <f t="shared" si="7"/>
        <v>0</v>
      </c>
      <c r="AR33" s="302">
        <f t="shared" si="15"/>
        <v>0</v>
      </c>
      <c r="AS33" s="318">
        <f t="shared" si="8"/>
        <v>0</v>
      </c>
      <c r="AT33" s="319"/>
      <c r="AU33" s="302">
        <f t="shared" si="9"/>
        <v>0</v>
      </c>
      <c r="AV33" s="302">
        <f t="shared" si="16"/>
        <v>0</v>
      </c>
      <c r="AW33" s="284">
        <f t="shared" si="10"/>
        <v>0</v>
      </c>
      <c r="AX33" s="284">
        <f t="shared" si="11"/>
        <v>0</v>
      </c>
      <c r="AY33" s="284">
        <f t="shared" si="17"/>
        <v>0</v>
      </c>
      <c r="AZ33" s="289"/>
      <c r="BA33" s="290" t="str" cm="1">
        <f t="array" ref="BA33">_xlfn.IFS(AY33&gt;X33,"KO : Le montant retenu TTC est supérieur au montant présenté TTC. Merci de revoir la ligne de dépense ou plafonner son montant.",AW33&gt;V33,"Attention : Le montant retenu HT est supérieur au montant HT présenté. Merci de revoir la ligne de dépense, plafonner son montant, ou justifier la reventillation HT / TVA.",AX33&gt;W33,"Attention : Le montant TVA retenu est supérieur au montant TVA présenté. Merci de revoir la ligne de dépense, plafonner son montant, ou justifier la reventillation HT / TVA.",X33=0,"",AY33=X33,"OK",AY33&lt;X33,"Montant instruit inférieur au montant présenté.")</f>
        <v/>
      </c>
      <c r="BB33" s="291">
        <f t="shared" si="12"/>
        <v>0</v>
      </c>
      <c r="BC33" s="291">
        <f t="shared" si="12"/>
        <v>0</v>
      </c>
      <c r="BD33" s="291">
        <f t="shared" si="12"/>
        <v>0</v>
      </c>
    </row>
    <row r="34" spans="1:56">
      <c r="A34" s="68">
        <v>30</v>
      </c>
      <c r="B34" s="257"/>
      <c r="C34" s="258"/>
      <c r="D34" s="257"/>
      <c r="E34" s="257"/>
      <c r="F34" s="280"/>
      <c r="G34" s="281"/>
      <c r="H34" s="211"/>
      <c r="I34" s="257"/>
      <c r="J34" s="257"/>
      <c r="K34" s="257"/>
      <c r="L34" s="260"/>
      <c r="M34" s="261"/>
      <c r="N34" s="147">
        <f t="shared" si="0"/>
        <v>0</v>
      </c>
      <c r="O34" s="261"/>
      <c r="P34" s="261"/>
      <c r="Q34" s="147">
        <f t="shared" si="1"/>
        <v>0</v>
      </c>
      <c r="R34" s="261"/>
      <c r="S34" s="261"/>
      <c r="T34" s="220">
        <f t="shared" si="2"/>
        <v>0</v>
      </c>
      <c r="U34" s="262"/>
      <c r="V34" s="291">
        <f t="shared" si="3"/>
        <v>0</v>
      </c>
      <c r="W34" s="291" cm="1">
        <f t="array" ref="W34">IFERROR(_xlfn.IFS(U34="Devis 1",M34,U34="Devis 1 majoré",M34*1.15,U34="Devis 2",P34,U34="Devis 3",S34),0)</f>
        <v>0</v>
      </c>
      <c r="X34" s="291">
        <f t="shared" si="4"/>
        <v>0</v>
      </c>
      <c r="Y34" s="263"/>
      <c r="Z34" s="317">
        <f t="shared" si="19"/>
        <v>0</v>
      </c>
      <c r="AA34" s="316">
        <f t="shared" si="19"/>
        <v>0</v>
      </c>
      <c r="AB34" s="317">
        <f t="shared" si="19"/>
        <v>0</v>
      </c>
      <c r="AC34" s="317">
        <f t="shared" si="18"/>
        <v>0</v>
      </c>
      <c r="AD34" s="300">
        <f t="shared" si="18"/>
        <v>0</v>
      </c>
      <c r="AE34" s="317">
        <f t="shared" si="18"/>
        <v>0</v>
      </c>
      <c r="AF34" s="301">
        <f t="shared" si="18"/>
        <v>0</v>
      </c>
      <c r="AG34" s="300">
        <f t="shared" si="18"/>
        <v>0</v>
      </c>
      <c r="AH34" s="300">
        <f t="shared" si="18"/>
        <v>0</v>
      </c>
      <c r="AI34" s="300">
        <f t="shared" si="18"/>
        <v>0</v>
      </c>
      <c r="AJ34" s="302">
        <f t="shared" si="18"/>
        <v>0</v>
      </c>
      <c r="AK34" s="302">
        <f t="shared" si="18"/>
        <v>0</v>
      </c>
      <c r="AL34" s="302">
        <f t="shared" si="13"/>
        <v>0</v>
      </c>
      <c r="AM34" s="302">
        <f t="shared" si="6"/>
        <v>0</v>
      </c>
      <c r="AN34" s="302">
        <f t="shared" si="6"/>
        <v>0</v>
      </c>
      <c r="AO34" s="302">
        <f t="shared" si="14"/>
        <v>0</v>
      </c>
      <c r="AP34" s="302">
        <f t="shared" si="7"/>
        <v>0</v>
      </c>
      <c r="AQ34" s="302">
        <f t="shared" si="7"/>
        <v>0</v>
      </c>
      <c r="AR34" s="302">
        <f t="shared" si="15"/>
        <v>0</v>
      </c>
      <c r="AS34" s="318">
        <f t="shared" si="8"/>
        <v>0</v>
      </c>
      <c r="AT34" s="319"/>
      <c r="AU34" s="302">
        <f t="shared" si="9"/>
        <v>0</v>
      </c>
      <c r="AV34" s="302">
        <f t="shared" si="16"/>
        <v>0</v>
      </c>
      <c r="AW34" s="284">
        <f t="shared" si="10"/>
        <v>0</v>
      </c>
      <c r="AX34" s="284">
        <f t="shared" si="11"/>
        <v>0</v>
      </c>
      <c r="AY34" s="284">
        <f t="shared" si="17"/>
        <v>0</v>
      </c>
      <c r="AZ34" s="289"/>
      <c r="BA34" s="290" t="str" cm="1">
        <f t="array" ref="BA34">_xlfn.IFS(AY34&gt;X34,"KO : Le montant retenu TTC est supérieur au montant présenté TTC. Merci de revoir la ligne de dépense ou plafonner son montant.",AW34&gt;V34,"Attention : Le montant retenu HT est supérieur au montant HT présenté. Merci de revoir la ligne de dépense, plafonner son montant, ou justifier la reventillation HT / TVA.",AX34&gt;W34,"Attention : Le montant TVA retenu est supérieur au montant TVA présenté. Merci de revoir la ligne de dépense, plafonner son montant, ou justifier la reventillation HT / TVA.",X34=0,"",AY34=X34,"OK",AY34&lt;X34,"Montant instruit inférieur au montant présenté.")</f>
        <v/>
      </c>
      <c r="BB34" s="291">
        <f t="shared" si="12"/>
        <v>0</v>
      </c>
      <c r="BC34" s="291">
        <f t="shared" si="12"/>
        <v>0</v>
      </c>
      <c r="BD34" s="291">
        <f t="shared" si="12"/>
        <v>0</v>
      </c>
    </row>
    <row r="35" spans="1:56">
      <c r="A35" s="68">
        <v>31</v>
      </c>
      <c r="B35" s="257"/>
      <c r="C35" s="258"/>
      <c r="D35" s="257"/>
      <c r="E35" s="257"/>
      <c r="F35" s="280"/>
      <c r="G35" s="281"/>
      <c r="H35" s="211"/>
      <c r="I35" s="257"/>
      <c r="J35" s="257"/>
      <c r="K35" s="257"/>
      <c r="L35" s="260"/>
      <c r="M35" s="261"/>
      <c r="N35" s="147">
        <f t="shared" si="0"/>
        <v>0</v>
      </c>
      <c r="O35" s="261"/>
      <c r="P35" s="261"/>
      <c r="Q35" s="147">
        <f t="shared" si="1"/>
        <v>0</v>
      </c>
      <c r="R35" s="261"/>
      <c r="S35" s="261"/>
      <c r="T35" s="220">
        <f t="shared" si="2"/>
        <v>0</v>
      </c>
      <c r="U35" s="262"/>
      <c r="V35" s="291">
        <f t="shared" si="3"/>
        <v>0</v>
      </c>
      <c r="W35" s="291" cm="1">
        <f t="array" ref="W35">IFERROR(_xlfn.IFS(U35="Devis 1",M35,U35="Devis 1 majoré",M35*1.15,U35="Devis 2",P35,U35="Devis 3",S35),0)</f>
        <v>0</v>
      </c>
      <c r="X35" s="291">
        <f t="shared" si="4"/>
        <v>0</v>
      </c>
      <c r="Y35" s="263"/>
      <c r="Z35" s="317">
        <f t="shared" si="19"/>
        <v>0</v>
      </c>
      <c r="AA35" s="316">
        <f t="shared" si="19"/>
        <v>0</v>
      </c>
      <c r="AB35" s="317">
        <f t="shared" si="19"/>
        <v>0</v>
      </c>
      <c r="AC35" s="317">
        <f t="shared" si="18"/>
        <v>0</v>
      </c>
      <c r="AD35" s="300">
        <f t="shared" si="18"/>
        <v>0</v>
      </c>
      <c r="AE35" s="317">
        <f t="shared" si="18"/>
        <v>0</v>
      </c>
      <c r="AF35" s="301">
        <f t="shared" si="18"/>
        <v>0</v>
      </c>
      <c r="AG35" s="300">
        <f t="shared" si="18"/>
        <v>0</v>
      </c>
      <c r="AH35" s="300">
        <f t="shared" si="18"/>
        <v>0</v>
      </c>
      <c r="AI35" s="300">
        <f t="shared" si="18"/>
        <v>0</v>
      </c>
      <c r="AJ35" s="302">
        <f t="shared" si="18"/>
        <v>0</v>
      </c>
      <c r="AK35" s="302">
        <f t="shared" si="18"/>
        <v>0</v>
      </c>
      <c r="AL35" s="302">
        <f t="shared" si="13"/>
        <v>0</v>
      </c>
      <c r="AM35" s="302">
        <f t="shared" si="6"/>
        <v>0</v>
      </c>
      <c r="AN35" s="302">
        <f t="shared" si="6"/>
        <v>0</v>
      </c>
      <c r="AO35" s="302">
        <f t="shared" si="14"/>
        <v>0</v>
      </c>
      <c r="AP35" s="302">
        <f t="shared" si="7"/>
        <v>0</v>
      </c>
      <c r="AQ35" s="302">
        <f t="shared" si="7"/>
        <v>0</v>
      </c>
      <c r="AR35" s="302">
        <f t="shared" si="15"/>
        <v>0</v>
      </c>
      <c r="AS35" s="318">
        <f t="shared" si="8"/>
        <v>0</v>
      </c>
      <c r="AT35" s="319"/>
      <c r="AU35" s="302">
        <f t="shared" si="9"/>
        <v>0</v>
      </c>
      <c r="AV35" s="302">
        <f t="shared" si="16"/>
        <v>0</v>
      </c>
      <c r="AW35" s="284">
        <f t="shared" si="10"/>
        <v>0</v>
      </c>
      <c r="AX35" s="284">
        <f t="shared" si="11"/>
        <v>0</v>
      </c>
      <c r="AY35" s="284">
        <f t="shared" si="17"/>
        <v>0</v>
      </c>
      <c r="AZ35" s="289"/>
      <c r="BA35" s="290" t="str" cm="1">
        <f t="array" ref="BA35">_xlfn.IFS(AY35&gt;X35,"KO : Le montant retenu TTC est supérieur au montant présenté TTC. Merci de revoir la ligne de dépense ou plafonner son montant.",AW35&gt;V35,"Attention : Le montant retenu HT est supérieur au montant HT présenté. Merci de revoir la ligne de dépense, plafonner son montant, ou justifier la reventillation HT / TVA.",AX35&gt;W35,"Attention : Le montant TVA retenu est supérieur au montant TVA présenté. Merci de revoir la ligne de dépense, plafonner son montant, ou justifier la reventillation HT / TVA.",X35=0,"",AY35=X35,"OK",AY35&lt;X35,"Montant instruit inférieur au montant présenté.")</f>
        <v/>
      </c>
      <c r="BB35" s="291">
        <f t="shared" si="12"/>
        <v>0</v>
      </c>
      <c r="BC35" s="291">
        <f t="shared" si="12"/>
        <v>0</v>
      </c>
      <c r="BD35" s="291">
        <f t="shared" si="12"/>
        <v>0</v>
      </c>
    </row>
    <row r="36" spans="1:56">
      <c r="A36" s="68">
        <v>32</v>
      </c>
      <c r="B36" s="257"/>
      <c r="C36" s="258"/>
      <c r="D36" s="257"/>
      <c r="E36" s="257"/>
      <c r="F36" s="280"/>
      <c r="G36" s="281"/>
      <c r="H36" s="211"/>
      <c r="I36" s="257"/>
      <c r="J36" s="257"/>
      <c r="K36" s="257"/>
      <c r="L36" s="260"/>
      <c r="M36" s="261"/>
      <c r="N36" s="147">
        <f t="shared" si="0"/>
        <v>0</v>
      </c>
      <c r="O36" s="261"/>
      <c r="P36" s="261"/>
      <c r="Q36" s="147">
        <f t="shared" si="1"/>
        <v>0</v>
      </c>
      <c r="R36" s="261"/>
      <c r="S36" s="261"/>
      <c r="T36" s="220">
        <f t="shared" si="2"/>
        <v>0</v>
      </c>
      <c r="U36" s="262"/>
      <c r="V36" s="291">
        <f t="shared" si="3"/>
        <v>0</v>
      </c>
      <c r="W36" s="291" cm="1">
        <f t="array" ref="W36">IFERROR(_xlfn.IFS(U36="Devis 1",M36,U36="Devis 1 majoré",M36*1.15,U36="Devis 2",P36,U36="Devis 3",S36),0)</f>
        <v>0</v>
      </c>
      <c r="X36" s="291">
        <f t="shared" si="4"/>
        <v>0</v>
      </c>
      <c r="Y36" s="263"/>
      <c r="Z36" s="317">
        <f t="shared" si="19"/>
        <v>0</v>
      </c>
      <c r="AA36" s="316">
        <f t="shared" si="19"/>
        <v>0</v>
      </c>
      <c r="AB36" s="317">
        <f t="shared" si="19"/>
        <v>0</v>
      </c>
      <c r="AC36" s="317">
        <f t="shared" si="18"/>
        <v>0</v>
      </c>
      <c r="AD36" s="300">
        <f t="shared" si="18"/>
        <v>0</v>
      </c>
      <c r="AE36" s="317">
        <f t="shared" si="18"/>
        <v>0</v>
      </c>
      <c r="AF36" s="301">
        <f t="shared" si="18"/>
        <v>0</v>
      </c>
      <c r="AG36" s="300">
        <f t="shared" si="18"/>
        <v>0</v>
      </c>
      <c r="AH36" s="300">
        <f t="shared" si="18"/>
        <v>0</v>
      </c>
      <c r="AI36" s="300">
        <f t="shared" si="18"/>
        <v>0</v>
      </c>
      <c r="AJ36" s="302">
        <f t="shared" si="18"/>
        <v>0</v>
      </c>
      <c r="AK36" s="302">
        <f t="shared" si="18"/>
        <v>0</v>
      </c>
      <c r="AL36" s="302">
        <f t="shared" si="13"/>
        <v>0</v>
      </c>
      <c r="AM36" s="302">
        <f t="shared" si="6"/>
        <v>0</v>
      </c>
      <c r="AN36" s="302">
        <f t="shared" si="6"/>
        <v>0</v>
      </c>
      <c r="AO36" s="302">
        <f t="shared" si="14"/>
        <v>0</v>
      </c>
      <c r="AP36" s="302">
        <f t="shared" si="7"/>
        <v>0</v>
      </c>
      <c r="AQ36" s="302">
        <f t="shared" si="7"/>
        <v>0</v>
      </c>
      <c r="AR36" s="302">
        <f t="shared" si="15"/>
        <v>0</v>
      </c>
      <c r="AS36" s="318">
        <f t="shared" si="8"/>
        <v>0</v>
      </c>
      <c r="AT36" s="319"/>
      <c r="AU36" s="302">
        <f t="shared" si="9"/>
        <v>0</v>
      </c>
      <c r="AV36" s="302">
        <f t="shared" si="16"/>
        <v>0</v>
      </c>
      <c r="AW36" s="284">
        <f t="shared" si="10"/>
        <v>0</v>
      </c>
      <c r="AX36" s="284">
        <f t="shared" si="11"/>
        <v>0</v>
      </c>
      <c r="AY36" s="284">
        <f t="shared" si="17"/>
        <v>0</v>
      </c>
      <c r="AZ36" s="289"/>
      <c r="BA36" s="290" t="str" cm="1">
        <f t="array" ref="BA36">_xlfn.IFS(AY36&gt;X36,"KO : Le montant retenu TTC est supérieur au montant présenté TTC. Merci de revoir la ligne de dépense ou plafonner son montant.",AW36&gt;V36,"Attention : Le montant retenu HT est supérieur au montant HT présenté. Merci de revoir la ligne de dépense, plafonner son montant, ou justifier la reventillation HT / TVA.",AX36&gt;W36,"Attention : Le montant TVA retenu est supérieur au montant TVA présenté. Merci de revoir la ligne de dépense, plafonner son montant, ou justifier la reventillation HT / TVA.",X36=0,"",AY36=X36,"OK",AY36&lt;X36,"Montant instruit inférieur au montant présenté.")</f>
        <v/>
      </c>
      <c r="BB36" s="291">
        <f t="shared" si="12"/>
        <v>0</v>
      </c>
      <c r="BC36" s="291">
        <f t="shared" si="12"/>
        <v>0</v>
      </c>
      <c r="BD36" s="291">
        <f t="shared" si="12"/>
        <v>0</v>
      </c>
    </row>
    <row r="37" spans="1:56">
      <c r="A37" s="68">
        <v>33</v>
      </c>
      <c r="B37" s="257"/>
      <c r="C37" s="258"/>
      <c r="D37" s="257"/>
      <c r="E37" s="257"/>
      <c r="F37" s="280"/>
      <c r="G37" s="281"/>
      <c r="H37" s="211"/>
      <c r="I37" s="257"/>
      <c r="J37" s="257"/>
      <c r="K37" s="257"/>
      <c r="L37" s="260"/>
      <c r="M37" s="261"/>
      <c r="N37" s="147">
        <f t="shared" si="0"/>
        <v>0</v>
      </c>
      <c r="O37" s="261"/>
      <c r="P37" s="261"/>
      <c r="Q37" s="147">
        <f t="shared" si="1"/>
        <v>0</v>
      </c>
      <c r="R37" s="261"/>
      <c r="S37" s="261"/>
      <c r="T37" s="220">
        <f t="shared" si="2"/>
        <v>0</v>
      </c>
      <c r="U37" s="262"/>
      <c r="V37" s="291">
        <f t="shared" si="3"/>
        <v>0</v>
      </c>
      <c r="W37" s="291" cm="1">
        <f t="array" ref="W37">IFERROR(_xlfn.IFS(U37="Devis 1",M37,U37="Devis 1 majoré",M37*1.15,U37="Devis 2",P37,U37="Devis 3",S37),0)</f>
        <v>0</v>
      </c>
      <c r="X37" s="291">
        <f t="shared" si="4"/>
        <v>0</v>
      </c>
      <c r="Y37" s="263"/>
      <c r="Z37" s="317">
        <f t="shared" si="19"/>
        <v>0</v>
      </c>
      <c r="AA37" s="316">
        <f t="shared" si="19"/>
        <v>0</v>
      </c>
      <c r="AB37" s="317">
        <f t="shared" si="19"/>
        <v>0</v>
      </c>
      <c r="AC37" s="317">
        <f t="shared" si="18"/>
        <v>0</v>
      </c>
      <c r="AD37" s="300">
        <f t="shared" si="18"/>
        <v>0</v>
      </c>
      <c r="AE37" s="317">
        <f t="shared" si="18"/>
        <v>0</v>
      </c>
      <c r="AF37" s="301">
        <f t="shared" si="18"/>
        <v>0</v>
      </c>
      <c r="AG37" s="300">
        <f t="shared" si="18"/>
        <v>0</v>
      </c>
      <c r="AH37" s="300">
        <f t="shared" si="18"/>
        <v>0</v>
      </c>
      <c r="AI37" s="300">
        <f t="shared" si="18"/>
        <v>0</v>
      </c>
      <c r="AJ37" s="302">
        <f t="shared" si="18"/>
        <v>0</v>
      </c>
      <c r="AK37" s="302">
        <f t="shared" si="18"/>
        <v>0</v>
      </c>
      <c r="AL37" s="302">
        <f t="shared" si="13"/>
        <v>0</v>
      </c>
      <c r="AM37" s="302">
        <f t="shared" ref="AM37:AN68" si="20">O37</f>
        <v>0</v>
      </c>
      <c r="AN37" s="302">
        <f t="shared" si="20"/>
        <v>0</v>
      </c>
      <c r="AO37" s="302">
        <f t="shared" si="14"/>
        <v>0</v>
      </c>
      <c r="AP37" s="302">
        <f t="shared" ref="AP37:AQ68" si="21">R37</f>
        <v>0</v>
      </c>
      <c r="AQ37" s="302">
        <f t="shared" si="21"/>
        <v>0</v>
      </c>
      <c r="AR37" s="302">
        <f t="shared" si="15"/>
        <v>0</v>
      </c>
      <c r="AS37" s="318">
        <f t="shared" si="8"/>
        <v>0</v>
      </c>
      <c r="AT37" s="319"/>
      <c r="AU37" s="302">
        <f t="shared" si="9"/>
        <v>0</v>
      </c>
      <c r="AV37" s="302">
        <f t="shared" si="16"/>
        <v>0</v>
      </c>
      <c r="AW37" s="284">
        <f t="shared" si="10"/>
        <v>0</v>
      </c>
      <c r="AX37" s="284">
        <f t="shared" si="11"/>
        <v>0</v>
      </c>
      <c r="AY37" s="284">
        <f t="shared" si="17"/>
        <v>0</v>
      </c>
      <c r="AZ37" s="289"/>
      <c r="BA37" s="290" t="str" cm="1">
        <f t="array" ref="BA37">_xlfn.IFS(AY37&gt;X37,"KO : Le montant retenu TTC est supérieur au montant présenté TTC. Merci de revoir la ligne de dépense ou plafonner son montant.",AW37&gt;V37,"Attention : Le montant retenu HT est supérieur au montant HT présenté. Merci de revoir la ligne de dépense, plafonner son montant, ou justifier la reventillation HT / TVA.",AX37&gt;W37,"Attention : Le montant TVA retenu est supérieur au montant TVA présenté. Merci de revoir la ligne de dépense, plafonner son montant, ou justifier la reventillation HT / TVA.",X37=0,"",AY37=X37,"OK",AY37&lt;X37,"Montant instruit inférieur au montant présenté.")</f>
        <v/>
      </c>
      <c r="BB37" s="291">
        <f t="shared" ref="BB37:BD68" si="22">V37-AW37</f>
        <v>0</v>
      </c>
      <c r="BC37" s="291">
        <f t="shared" si="22"/>
        <v>0</v>
      </c>
      <c r="BD37" s="291">
        <f t="shared" si="22"/>
        <v>0</v>
      </c>
    </row>
    <row r="38" spans="1:56">
      <c r="A38" s="68">
        <v>34</v>
      </c>
      <c r="B38" s="257"/>
      <c r="C38" s="258"/>
      <c r="D38" s="257"/>
      <c r="E38" s="257"/>
      <c r="F38" s="280"/>
      <c r="G38" s="281"/>
      <c r="H38" s="211"/>
      <c r="I38" s="257"/>
      <c r="J38" s="257"/>
      <c r="K38" s="257"/>
      <c r="L38" s="260"/>
      <c r="M38" s="261"/>
      <c r="N38" s="147">
        <f t="shared" si="0"/>
        <v>0</v>
      </c>
      <c r="O38" s="261"/>
      <c r="P38" s="261"/>
      <c r="Q38" s="147">
        <f t="shared" si="1"/>
        <v>0</v>
      </c>
      <c r="R38" s="261"/>
      <c r="S38" s="261"/>
      <c r="T38" s="220">
        <f t="shared" si="2"/>
        <v>0</v>
      </c>
      <c r="U38" s="262"/>
      <c r="V38" s="291">
        <f t="shared" si="3"/>
        <v>0</v>
      </c>
      <c r="W38" s="291" cm="1">
        <f t="array" ref="W38">IFERROR(_xlfn.IFS(U38="Devis 1",M38,U38="Devis 1 majoré",M38*1.15,U38="Devis 2",P38,U38="Devis 3",S38),0)</f>
        <v>0</v>
      </c>
      <c r="X38" s="291">
        <f t="shared" si="4"/>
        <v>0</v>
      </c>
      <c r="Y38" s="263"/>
      <c r="Z38" s="317">
        <f t="shared" si="19"/>
        <v>0</v>
      </c>
      <c r="AA38" s="316">
        <f t="shared" si="19"/>
        <v>0</v>
      </c>
      <c r="AB38" s="317">
        <f t="shared" si="19"/>
        <v>0</v>
      </c>
      <c r="AC38" s="317">
        <f t="shared" si="18"/>
        <v>0</v>
      </c>
      <c r="AD38" s="300">
        <f t="shared" si="18"/>
        <v>0</v>
      </c>
      <c r="AE38" s="317">
        <f t="shared" si="18"/>
        <v>0</v>
      </c>
      <c r="AF38" s="301">
        <f t="shared" si="18"/>
        <v>0</v>
      </c>
      <c r="AG38" s="300">
        <f t="shared" si="18"/>
        <v>0</v>
      </c>
      <c r="AH38" s="300">
        <f t="shared" si="18"/>
        <v>0</v>
      </c>
      <c r="AI38" s="300">
        <f t="shared" si="18"/>
        <v>0</v>
      </c>
      <c r="AJ38" s="302">
        <f t="shared" si="18"/>
        <v>0</v>
      </c>
      <c r="AK38" s="302">
        <f t="shared" si="18"/>
        <v>0</v>
      </c>
      <c r="AL38" s="302">
        <f t="shared" si="13"/>
        <v>0</v>
      </c>
      <c r="AM38" s="302">
        <f t="shared" si="20"/>
        <v>0</v>
      </c>
      <c r="AN38" s="302">
        <f t="shared" si="20"/>
        <v>0</v>
      </c>
      <c r="AO38" s="302">
        <f t="shared" si="14"/>
        <v>0</v>
      </c>
      <c r="AP38" s="302">
        <f t="shared" si="21"/>
        <v>0</v>
      </c>
      <c r="AQ38" s="302">
        <f t="shared" si="21"/>
        <v>0</v>
      </c>
      <c r="AR38" s="302">
        <f t="shared" si="15"/>
        <v>0</v>
      </c>
      <c r="AS38" s="318">
        <f t="shared" si="8"/>
        <v>0</v>
      </c>
      <c r="AT38" s="319"/>
      <c r="AU38" s="302">
        <f t="shared" si="9"/>
        <v>0</v>
      </c>
      <c r="AV38" s="302">
        <f t="shared" si="16"/>
        <v>0</v>
      </c>
      <c r="AW38" s="284">
        <f t="shared" si="10"/>
        <v>0</v>
      </c>
      <c r="AX38" s="284">
        <f t="shared" si="11"/>
        <v>0</v>
      </c>
      <c r="AY38" s="284">
        <f t="shared" si="17"/>
        <v>0</v>
      </c>
      <c r="AZ38" s="289"/>
      <c r="BA38" s="290" t="str" cm="1">
        <f t="array" ref="BA38">_xlfn.IFS(AY38&gt;X38,"KO : Le montant retenu TTC est supérieur au montant présenté TTC. Merci de revoir la ligne de dépense ou plafonner son montant.",AW38&gt;V38,"Attention : Le montant retenu HT est supérieur au montant HT présenté. Merci de revoir la ligne de dépense, plafonner son montant, ou justifier la reventillation HT / TVA.",AX38&gt;W38,"Attention : Le montant TVA retenu est supérieur au montant TVA présenté. Merci de revoir la ligne de dépense, plafonner son montant, ou justifier la reventillation HT / TVA.",X38=0,"",AY38=X38,"OK",AY38&lt;X38,"Montant instruit inférieur au montant présenté.")</f>
        <v/>
      </c>
      <c r="BB38" s="291">
        <f t="shared" si="22"/>
        <v>0</v>
      </c>
      <c r="BC38" s="291">
        <f t="shared" si="22"/>
        <v>0</v>
      </c>
      <c r="BD38" s="291">
        <f t="shared" si="22"/>
        <v>0</v>
      </c>
    </row>
    <row r="39" spans="1:56">
      <c r="A39" s="68">
        <v>35</v>
      </c>
      <c r="B39" s="257"/>
      <c r="C39" s="258"/>
      <c r="D39" s="257"/>
      <c r="E39" s="257"/>
      <c r="F39" s="280"/>
      <c r="G39" s="281"/>
      <c r="H39" s="211"/>
      <c r="I39" s="257"/>
      <c r="J39" s="257"/>
      <c r="K39" s="257"/>
      <c r="L39" s="260"/>
      <c r="M39" s="261"/>
      <c r="N39" s="147">
        <f t="shared" si="0"/>
        <v>0</v>
      </c>
      <c r="O39" s="261"/>
      <c r="P39" s="261"/>
      <c r="Q39" s="147">
        <f t="shared" si="1"/>
        <v>0</v>
      </c>
      <c r="R39" s="261"/>
      <c r="S39" s="261"/>
      <c r="T39" s="220">
        <f t="shared" si="2"/>
        <v>0</v>
      </c>
      <c r="U39" s="262"/>
      <c r="V39" s="291">
        <f t="shared" si="3"/>
        <v>0</v>
      </c>
      <c r="W39" s="291" cm="1">
        <f t="array" ref="W39">IFERROR(_xlfn.IFS(U39="Devis 1",M39,U39="Devis 1 majoré",M39*1.15,U39="Devis 2",P39,U39="Devis 3",S39),0)</f>
        <v>0</v>
      </c>
      <c r="X39" s="291">
        <f t="shared" si="4"/>
        <v>0</v>
      </c>
      <c r="Y39" s="263"/>
      <c r="Z39" s="317">
        <f t="shared" si="19"/>
        <v>0</v>
      </c>
      <c r="AA39" s="316">
        <f t="shared" si="19"/>
        <v>0</v>
      </c>
      <c r="AB39" s="317">
        <f t="shared" si="19"/>
        <v>0</v>
      </c>
      <c r="AC39" s="317">
        <f t="shared" si="18"/>
        <v>0</v>
      </c>
      <c r="AD39" s="300">
        <f t="shared" si="18"/>
        <v>0</v>
      </c>
      <c r="AE39" s="317">
        <f t="shared" si="18"/>
        <v>0</v>
      </c>
      <c r="AF39" s="301">
        <f t="shared" si="18"/>
        <v>0</v>
      </c>
      <c r="AG39" s="300">
        <f t="shared" si="18"/>
        <v>0</v>
      </c>
      <c r="AH39" s="300">
        <f t="shared" si="18"/>
        <v>0</v>
      </c>
      <c r="AI39" s="300">
        <f t="shared" si="18"/>
        <v>0</v>
      </c>
      <c r="AJ39" s="302">
        <f t="shared" si="18"/>
        <v>0</v>
      </c>
      <c r="AK39" s="302">
        <f t="shared" si="18"/>
        <v>0</v>
      </c>
      <c r="AL39" s="302">
        <f t="shared" si="13"/>
        <v>0</v>
      </c>
      <c r="AM39" s="302">
        <f t="shared" si="20"/>
        <v>0</v>
      </c>
      <c r="AN39" s="302">
        <f t="shared" si="20"/>
        <v>0</v>
      </c>
      <c r="AO39" s="302">
        <f t="shared" si="14"/>
        <v>0</v>
      </c>
      <c r="AP39" s="302">
        <f t="shared" si="21"/>
        <v>0</v>
      </c>
      <c r="AQ39" s="302">
        <f t="shared" si="21"/>
        <v>0</v>
      </c>
      <c r="AR39" s="302">
        <f t="shared" si="15"/>
        <v>0</v>
      </c>
      <c r="AS39" s="318">
        <f t="shared" si="8"/>
        <v>0</v>
      </c>
      <c r="AT39" s="319"/>
      <c r="AU39" s="302">
        <f t="shared" si="9"/>
        <v>0</v>
      </c>
      <c r="AV39" s="302">
        <f t="shared" si="16"/>
        <v>0</v>
      </c>
      <c r="AW39" s="284">
        <f t="shared" si="10"/>
        <v>0</v>
      </c>
      <c r="AX39" s="284">
        <f t="shared" si="11"/>
        <v>0</v>
      </c>
      <c r="AY39" s="284">
        <f t="shared" si="17"/>
        <v>0</v>
      </c>
      <c r="AZ39" s="289"/>
      <c r="BA39" s="290" t="str" cm="1">
        <f t="array" ref="BA39">_xlfn.IFS(AY39&gt;X39,"KO : Le montant retenu TTC est supérieur au montant présenté TTC. Merci de revoir la ligne de dépense ou plafonner son montant.",AW39&gt;V39,"Attention : Le montant retenu HT est supérieur au montant HT présenté. Merci de revoir la ligne de dépense, plafonner son montant, ou justifier la reventillation HT / TVA.",AX39&gt;W39,"Attention : Le montant TVA retenu est supérieur au montant TVA présenté. Merci de revoir la ligne de dépense, plafonner son montant, ou justifier la reventillation HT / TVA.",X39=0,"",AY39=X39,"OK",AY39&lt;X39,"Montant instruit inférieur au montant présenté.")</f>
        <v/>
      </c>
      <c r="BB39" s="291">
        <f t="shared" si="22"/>
        <v>0</v>
      </c>
      <c r="BC39" s="291">
        <f t="shared" si="22"/>
        <v>0</v>
      </c>
      <c r="BD39" s="291">
        <f t="shared" si="22"/>
        <v>0</v>
      </c>
    </row>
    <row r="40" spans="1:56">
      <c r="A40" s="68">
        <v>36</v>
      </c>
      <c r="B40" s="257"/>
      <c r="C40" s="258"/>
      <c r="D40" s="257"/>
      <c r="E40" s="257"/>
      <c r="F40" s="280"/>
      <c r="G40" s="281"/>
      <c r="H40" s="211"/>
      <c r="I40" s="257"/>
      <c r="J40" s="257"/>
      <c r="K40" s="257"/>
      <c r="L40" s="260"/>
      <c r="M40" s="261"/>
      <c r="N40" s="147">
        <f t="shared" si="0"/>
        <v>0</v>
      </c>
      <c r="O40" s="261"/>
      <c r="P40" s="261"/>
      <c r="Q40" s="147">
        <f t="shared" si="1"/>
        <v>0</v>
      </c>
      <c r="R40" s="261"/>
      <c r="S40" s="261"/>
      <c r="T40" s="220">
        <f t="shared" si="2"/>
        <v>0</v>
      </c>
      <c r="U40" s="262"/>
      <c r="V40" s="291">
        <f t="shared" si="3"/>
        <v>0</v>
      </c>
      <c r="W40" s="291" cm="1">
        <f t="array" ref="W40">IFERROR(_xlfn.IFS(U40="Devis 1",M40,U40="Devis 1 majoré",M40*1.15,U40="Devis 2",P40,U40="Devis 3",S40),0)</f>
        <v>0</v>
      </c>
      <c r="X40" s="291">
        <f t="shared" si="4"/>
        <v>0</v>
      </c>
      <c r="Y40" s="263"/>
      <c r="Z40" s="317">
        <f t="shared" si="19"/>
        <v>0</v>
      </c>
      <c r="AA40" s="316">
        <f t="shared" si="19"/>
        <v>0</v>
      </c>
      <c r="AB40" s="317">
        <f t="shared" si="19"/>
        <v>0</v>
      </c>
      <c r="AC40" s="317">
        <f t="shared" si="18"/>
        <v>0</v>
      </c>
      <c r="AD40" s="300">
        <f t="shared" si="18"/>
        <v>0</v>
      </c>
      <c r="AE40" s="317">
        <f t="shared" si="18"/>
        <v>0</v>
      </c>
      <c r="AF40" s="301">
        <f t="shared" si="18"/>
        <v>0</v>
      </c>
      <c r="AG40" s="300">
        <f t="shared" si="18"/>
        <v>0</v>
      </c>
      <c r="AH40" s="300">
        <f t="shared" si="18"/>
        <v>0</v>
      </c>
      <c r="AI40" s="300">
        <f t="shared" si="18"/>
        <v>0</v>
      </c>
      <c r="AJ40" s="302">
        <f t="shared" si="18"/>
        <v>0</v>
      </c>
      <c r="AK40" s="302">
        <f t="shared" si="18"/>
        <v>0</v>
      </c>
      <c r="AL40" s="302">
        <f t="shared" si="13"/>
        <v>0</v>
      </c>
      <c r="AM40" s="302">
        <f t="shared" si="20"/>
        <v>0</v>
      </c>
      <c r="AN40" s="302">
        <f t="shared" si="20"/>
        <v>0</v>
      </c>
      <c r="AO40" s="302">
        <f t="shared" si="14"/>
        <v>0</v>
      </c>
      <c r="AP40" s="302">
        <f t="shared" si="21"/>
        <v>0</v>
      </c>
      <c r="AQ40" s="302">
        <f t="shared" si="21"/>
        <v>0</v>
      </c>
      <c r="AR40" s="302">
        <f t="shared" si="15"/>
        <v>0</v>
      </c>
      <c r="AS40" s="318">
        <f t="shared" si="8"/>
        <v>0</v>
      </c>
      <c r="AT40" s="319"/>
      <c r="AU40" s="302">
        <f t="shared" si="9"/>
        <v>0</v>
      </c>
      <c r="AV40" s="302">
        <f t="shared" si="16"/>
        <v>0</v>
      </c>
      <c r="AW40" s="284">
        <f t="shared" si="10"/>
        <v>0</v>
      </c>
      <c r="AX40" s="284">
        <f t="shared" si="11"/>
        <v>0</v>
      </c>
      <c r="AY40" s="284">
        <f t="shared" si="17"/>
        <v>0</v>
      </c>
      <c r="AZ40" s="289"/>
      <c r="BA40" s="290" t="str" cm="1">
        <f t="array" ref="BA40">_xlfn.IFS(AY40&gt;X40,"KO : Le montant retenu TTC est supérieur au montant présenté TTC. Merci de revoir la ligne de dépense ou plafonner son montant.",AW40&gt;V40,"Attention : Le montant retenu HT est supérieur au montant HT présenté. Merci de revoir la ligne de dépense, plafonner son montant, ou justifier la reventillation HT / TVA.",AX40&gt;W40,"Attention : Le montant TVA retenu est supérieur au montant TVA présenté. Merci de revoir la ligne de dépense, plafonner son montant, ou justifier la reventillation HT / TVA.",X40=0,"",AY40=X40,"OK",AY40&lt;X40,"Montant instruit inférieur au montant présenté.")</f>
        <v/>
      </c>
      <c r="BB40" s="291">
        <f t="shared" si="22"/>
        <v>0</v>
      </c>
      <c r="BC40" s="291">
        <f t="shared" si="22"/>
        <v>0</v>
      </c>
      <c r="BD40" s="291">
        <f t="shared" si="22"/>
        <v>0</v>
      </c>
    </row>
    <row r="41" spans="1:56">
      <c r="A41" s="68">
        <v>37</v>
      </c>
      <c r="B41" s="257"/>
      <c r="C41" s="258"/>
      <c r="D41" s="257"/>
      <c r="E41" s="257"/>
      <c r="F41" s="280"/>
      <c r="G41" s="281"/>
      <c r="H41" s="211"/>
      <c r="I41" s="257"/>
      <c r="J41" s="257"/>
      <c r="K41" s="257"/>
      <c r="L41" s="260"/>
      <c r="M41" s="261"/>
      <c r="N41" s="147">
        <f t="shared" si="0"/>
        <v>0</v>
      </c>
      <c r="O41" s="261"/>
      <c r="P41" s="261"/>
      <c r="Q41" s="147">
        <f t="shared" si="1"/>
        <v>0</v>
      </c>
      <c r="R41" s="261"/>
      <c r="S41" s="261"/>
      <c r="T41" s="220">
        <f t="shared" si="2"/>
        <v>0</v>
      </c>
      <c r="U41" s="262"/>
      <c r="V41" s="291">
        <f t="shared" si="3"/>
        <v>0</v>
      </c>
      <c r="W41" s="291" cm="1">
        <f t="array" ref="W41">IFERROR(_xlfn.IFS(U41="Devis 1",M41,U41="Devis 1 majoré",M41*1.15,U41="Devis 2",P41,U41="Devis 3",S41),0)</f>
        <v>0</v>
      </c>
      <c r="X41" s="291">
        <f t="shared" si="4"/>
        <v>0</v>
      </c>
      <c r="Y41" s="263"/>
      <c r="Z41" s="317">
        <f t="shared" si="19"/>
        <v>0</v>
      </c>
      <c r="AA41" s="316">
        <f t="shared" si="19"/>
        <v>0</v>
      </c>
      <c r="AB41" s="317">
        <f t="shared" si="19"/>
        <v>0</v>
      </c>
      <c r="AC41" s="317">
        <f t="shared" si="18"/>
        <v>0</v>
      </c>
      <c r="AD41" s="300">
        <f t="shared" si="18"/>
        <v>0</v>
      </c>
      <c r="AE41" s="317">
        <f t="shared" si="18"/>
        <v>0</v>
      </c>
      <c r="AF41" s="301">
        <f t="shared" si="18"/>
        <v>0</v>
      </c>
      <c r="AG41" s="300">
        <f t="shared" si="18"/>
        <v>0</v>
      </c>
      <c r="AH41" s="300">
        <f t="shared" si="18"/>
        <v>0</v>
      </c>
      <c r="AI41" s="300">
        <f t="shared" si="18"/>
        <v>0</v>
      </c>
      <c r="AJ41" s="302">
        <f t="shared" si="18"/>
        <v>0</v>
      </c>
      <c r="AK41" s="302">
        <f t="shared" si="18"/>
        <v>0</v>
      </c>
      <c r="AL41" s="302">
        <f t="shared" si="13"/>
        <v>0</v>
      </c>
      <c r="AM41" s="302">
        <f t="shared" si="20"/>
        <v>0</v>
      </c>
      <c r="AN41" s="302">
        <f t="shared" si="20"/>
        <v>0</v>
      </c>
      <c r="AO41" s="302">
        <f t="shared" si="14"/>
        <v>0</v>
      </c>
      <c r="AP41" s="302">
        <f t="shared" si="21"/>
        <v>0</v>
      </c>
      <c r="AQ41" s="302">
        <f t="shared" si="21"/>
        <v>0</v>
      </c>
      <c r="AR41" s="302">
        <f t="shared" si="15"/>
        <v>0</v>
      </c>
      <c r="AS41" s="318">
        <f t="shared" si="8"/>
        <v>0</v>
      </c>
      <c r="AT41" s="319"/>
      <c r="AU41" s="302">
        <f t="shared" si="9"/>
        <v>0</v>
      </c>
      <c r="AV41" s="302">
        <f t="shared" si="16"/>
        <v>0</v>
      </c>
      <c r="AW41" s="284">
        <f t="shared" si="10"/>
        <v>0</v>
      </c>
      <c r="AX41" s="284">
        <f t="shared" si="11"/>
        <v>0</v>
      </c>
      <c r="AY41" s="284">
        <f t="shared" si="17"/>
        <v>0</v>
      </c>
      <c r="AZ41" s="289"/>
      <c r="BA41" s="290" t="str" cm="1">
        <f t="array" ref="BA41">_xlfn.IFS(AY41&gt;X41,"KO : Le montant retenu TTC est supérieur au montant présenté TTC. Merci de revoir la ligne de dépense ou plafonner son montant.",AW41&gt;V41,"Attention : Le montant retenu HT est supérieur au montant HT présenté. Merci de revoir la ligne de dépense, plafonner son montant, ou justifier la reventillation HT / TVA.",AX41&gt;W41,"Attention : Le montant TVA retenu est supérieur au montant TVA présenté. Merci de revoir la ligne de dépense, plafonner son montant, ou justifier la reventillation HT / TVA.",X41=0,"",AY41=X41,"OK",AY41&lt;X41,"Montant instruit inférieur au montant présenté.")</f>
        <v/>
      </c>
      <c r="BB41" s="291">
        <f t="shared" si="22"/>
        <v>0</v>
      </c>
      <c r="BC41" s="291">
        <f t="shared" si="22"/>
        <v>0</v>
      </c>
      <c r="BD41" s="291">
        <f t="shared" si="22"/>
        <v>0</v>
      </c>
    </row>
    <row r="42" spans="1:56">
      <c r="A42" s="68">
        <v>38</v>
      </c>
      <c r="B42" s="257"/>
      <c r="C42" s="258"/>
      <c r="D42" s="257"/>
      <c r="E42" s="257"/>
      <c r="F42" s="280"/>
      <c r="G42" s="281"/>
      <c r="H42" s="211"/>
      <c r="I42" s="257"/>
      <c r="J42" s="257"/>
      <c r="K42" s="257"/>
      <c r="L42" s="260"/>
      <c r="M42" s="261"/>
      <c r="N42" s="147">
        <f t="shared" si="0"/>
        <v>0</v>
      </c>
      <c r="O42" s="261"/>
      <c r="P42" s="261"/>
      <c r="Q42" s="147">
        <f t="shared" si="1"/>
        <v>0</v>
      </c>
      <c r="R42" s="261"/>
      <c r="S42" s="261"/>
      <c r="T42" s="220">
        <f t="shared" si="2"/>
        <v>0</v>
      </c>
      <c r="U42" s="262"/>
      <c r="V42" s="291">
        <f t="shared" si="3"/>
        <v>0</v>
      </c>
      <c r="W42" s="291" cm="1">
        <f t="array" ref="W42">IFERROR(_xlfn.IFS(U42="Devis 1",M42,U42="Devis 1 majoré",M42*1.15,U42="Devis 2",P42,U42="Devis 3",S42),0)</f>
        <v>0</v>
      </c>
      <c r="X42" s="291">
        <f t="shared" si="4"/>
        <v>0</v>
      </c>
      <c r="Y42" s="263"/>
      <c r="Z42" s="317">
        <f t="shared" si="19"/>
        <v>0</v>
      </c>
      <c r="AA42" s="316">
        <f t="shared" si="19"/>
        <v>0</v>
      </c>
      <c r="AB42" s="317">
        <f t="shared" si="19"/>
        <v>0</v>
      </c>
      <c r="AC42" s="317">
        <f t="shared" si="18"/>
        <v>0</v>
      </c>
      <c r="AD42" s="300">
        <f t="shared" si="18"/>
        <v>0</v>
      </c>
      <c r="AE42" s="317">
        <f t="shared" si="18"/>
        <v>0</v>
      </c>
      <c r="AF42" s="301">
        <f t="shared" si="18"/>
        <v>0</v>
      </c>
      <c r="AG42" s="300">
        <f t="shared" si="18"/>
        <v>0</v>
      </c>
      <c r="AH42" s="300">
        <f t="shared" si="18"/>
        <v>0</v>
      </c>
      <c r="AI42" s="300">
        <f t="shared" si="18"/>
        <v>0</v>
      </c>
      <c r="AJ42" s="302">
        <f t="shared" si="18"/>
        <v>0</v>
      </c>
      <c r="AK42" s="302">
        <f t="shared" si="18"/>
        <v>0</v>
      </c>
      <c r="AL42" s="302">
        <f t="shared" si="13"/>
        <v>0</v>
      </c>
      <c r="AM42" s="302">
        <f t="shared" si="20"/>
        <v>0</v>
      </c>
      <c r="AN42" s="302">
        <f t="shared" si="20"/>
        <v>0</v>
      </c>
      <c r="AO42" s="302">
        <f t="shared" si="14"/>
        <v>0</v>
      </c>
      <c r="AP42" s="302">
        <f t="shared" si="21"/>
        <v>0</v>
      </c>
      <c r="AQ42" s="302">
        <f t="shared" si="21"/>
        <v>0</v>
      </c>
      <c r="AR42" s="302">
        <f t="shared" si="15"/>
        <v>0</v>
      </c>
      <c r="AS42" s="318">
        <f t="shared" si="8"/>
        <v>0</v>
      </c>
      <c r="AT42" s="319"/>
      <c r="AU42" s="302">
        <f t="shared" si="9"/>
        <v>0</v>
      </c>
      <c r="AV42" s="302">
        <f t="shared" si="16"/>
        <v>0</v>
      </c>
      <c r="AW42" s="284">
        <f t="shared" si="10"/>
        <v>0</v>
      </c>
      <c r="AX42" s="284">
        <f t="shared" si="11"/>
        <v>0</v>
      </c>
      <c r="AY42" s="284">
        <f t="shared" si="17"/>
        <v>0</v>
      </c>
      <c r="AZ42" s="289"/>
      <c r="BA42" s="290" t="str" cm="1">
        <f t="array" ref="BA42">_xlfn.IFS(AY42&gt;X42,"KO : Le montant retenu TTC est supérieur au montant présenté TTC. Merci de revoir la ligne de dépense ou plafonner son montant.",AW42&gt;V42,"Attention : Le montant retenu HT est supérieur au montant HT présenté. Merci de revoir la ligne de dépense, plafonner son montant, ou justifier la reventillation HT / TVA.",AX42&gt;W42,"Attention : Le montant TVA retenu est supérieur au montant TVA présenté. Merci de revoir la ligne de dépense, plafonner son montant, ou justifier la reventillation HT / TVA.",X42=0,"",AY42=X42,"OK",AY42&lt;X42,"Montant instruit inférieur au montant présenté.")</f>
        <v/>
      </c>
      <c r="BB42" s="291">
        <f t="shared" si="22"/>
        <v>0</v>
      </c>
      <c r="BC42" s="291">
        <f t="shared" si="22"/>
        <v>0</v>
      </c>
      <c r="BD42" s="291">
        <f t="shared" si="22"/>
        <v>0</v>
      </c>
    </row>
    <row r="43" spans="1:56">
      <c r="A43" s="68">
        <v>39</v>
      </c>
      <c r="B43" s="257"/>
      <c r="C43" s="258"/>
      <c r="D43" s="257"/>
      <c r="E43" s="257"/>
      <c r="F43" s="280"/>
      <c r="G43" s="281"/>
      <c r="H43" s="211"/>
      <c r="I43" s="257"/>
      <c r="J43" s="257"/>
      <c r="K43" s="257"/>
      <c r="L43" s="260"/>
      <c r="M43" s="261"/>
      <c r="N43" s="147">
        <f t="shared" si="0"/>
        <v>0</v>
      </c>
      <c r="O43" s="261"/>
      <c r="P43" s="261"/>
      <c r="Q43" s="147">
        <f t="shared" si="1"/>
        <v>0</v>
      </c>
      <c r="R43" s="261"/>
      <c r="S43" s="261"/>
      <c r="T43" s="220">
        <f t="shared" si="2"/>
        <v>0</v>
      </c>
      <c r="U43" s="262"/>
      <c r="V43" s="291">
        <f t="shared" si="3"/>
        <v>0</v>
      </c>
      <c r="W43" s="291" cm="1">
        <f t="array" ref="W43">IFERROR(_xlfn.IFS(U43="Devis 1",M43,U43="Devis 1 majoré",M43*1.15,U43="Devis 2",P43,U43="Devis 3",S43),0)</f>
        <v>0</v>
      </c>
      <c r="X43" s="291">
        <f t="shared" si="4"/>
        <v>0</v>
      </c>
      <c r="Y43" s="263"/>
      <c r="Z43" s="317">
        <f t="shared" si="19"/>
        <v>0</v>
      </c>
      <c r="AA43" s="316">
        <f t="shared" si="19"/>
        <v>0</v>
      </c>
      <c r="AB43" s="317">
        <f t="shared" si="19"/>
        <v>0</v>
      </c>
      <c r="AC43" s="317">
        <f t="shared" si="18"/>
        <v>0</v>
      </c>
      <c r="AD43" s="300">
        <f t="shared" si="18"/>
        <v>0</v>
      </c>
      <c r="AE43" s="317">
        <f t="shared" si="18"/>
        <v>0</v>
      </c>
      <c r="AF43" s="301">
        <f t="shared" si="18"/>
        <v>0</v>
      </c>
      <c r="AG43" s="300">
        <f t="shared" si="18"/>
        <v>0</v>
      </c>
      <c r="AH43" s="300">
        <f t="shared" si="18"/>
        <v>0</v>
      </c>
      <c r="AI43" s="300">
        <f t="shared" si="18"/>
        <v>0</v>
      </c>
      <c r="AJ43" s="302">
        <f t="shared" si="18"/>
        <v>0</v>
      </c>
      <c r="AK43" s="302">
        <f t="shared" si="18"/>
        <v>0</v>
      </c>
      <c r="AL43" s="302">
        <f t="shared" si="13"/>
        <v>0</v>
      </c>
      <c r="AM43" s="302">
        <f t="shared" si="20"/>
        <v>0</v>
      </c>
      <c r="AN43" s="302">
        <f t="shared" si="20"/>
        <v>0</v>
      </c>
      <c r="AO43" s="302">
        <f t="shared" si="14"/>
        <v>0</v>
      </c>
      <c r="AP43" s="302">
        <f t="shared" si="21"/>
        <v>0</v>
      </c>
      <c r="AQ43" s="302">
        <f t="shared" si="21"/>
        <v>0</v>
      </c>
      <c r="AR43" s="302">
        <f t="shared" si="15"/>
        <v>0</v>
      </c>
      <c r="AS43" s="318">
        <f t="shared" si="8"/>
        <v>0</v>
      </c>
      <c r="AT43" s="319"/>
      <c r="AU43" s="302">
        <f t="shared" si="9"/>
        <v>0</v>
      </c>
      <c r="AV43" s="302">
        <f t="shared" si="16"/>
        <v>0</v>
      </c>
      <c r="AW43" s="284">
        <f t="shared" si="10"/>
        <v>0</v>
      </c>
      <c r="AX43" s="284">
        <f t="shared" si="11"/>
        <v>0</v>
      </c>
      <c r="AY43" s="284">
        <f t="shared" si="17"/>
        <v>0</v>
      </c>
      <c r="AZ43" s="289"/>
      <c r="BA43" s="290" t="str" cm="1">
        <f t="array" ref="BA43">_xlfn.IFS(AY43&gt;X43,"KO : Le montant retenu TTC est supérieur au montant présenté TTC. Merci de revoir la ligne de dépense ou plafonner son montant.",AW43&gt;V43,"Attention : Le montant retenu HT est supérieur au montant HT présenté. Merci de revoir la ligne de dépense, plafonner son montant, ou justifier la reventillation HT / TVA.",AX43&gt;W43,"Attention : Le montant TVA retenu est supérieur au montant TVA présenté. Merci de revoir la ligne de dépense, plafonner son montant, ou justifier la reventillation HT / TVA.",X43=0,"",AY43=X43,"OK",AY43&lt;X43,"Montant instruit inférieur au montant présenté.")</f>
        <v/>
      </c>
      <c r="BB43" s="291">
        <f t="shared" si="22"/>
        <v>0</v>
      </c>
      <c r="BC43" s="291">
        <f t="shared" si="22"/>
        <v>0</v>
      </c>
      <c r="BD43" s="291">
        <f t="shared" si="22"/>
        <v>0</v>
      </c>
    </row>
    <row r="44" spans="1:56">
      <c r="A44" s="68">
        <v>40</v>
      </c>
      <c r="B44" s="257"/>
      <c r="C44" s="258"/>
      <c r="D44" s="257"/>
      <c r="E44" s="257"/>
      <c r="F44" s="280"/>
      <c r="G44" s="281"/>
      <c r="H44" s="211"/>
      <c r="I44" s="257"/>
      <c r="J44" s="257"/>
      <c r="K44" s="257"/>
      <c r="L44" s="260"/>
      <c r="M44" s="261"/>
      <c r="N44" s="147">
        <f t="shared" si="0"/>
        <v>0</v>
      </c>
      <c r="O44" s="261"/>
      <c r="P44" s="261"/>
      <c r="Q44" s="147">
        <f t="shared" si="1"/>
        <v>0</v>
      </c>
      <c r="R44" s="261"/>
      <c r="S44" s="261"/>
      <c r="T44" s="220">
        <f t="shared" si="2"/>
        <v>0</v>
      </c>
      <c r="U44" s="262"/>
      <c r="V44" s="291">
        <f t="shared" si="3"/>
        <v>0</v>
      </c>
      <c r="W44" s="291" cm="1">
        <f t="array" ref="W44">IFERROR(_xlfn.IFS(U44="Devis 1",M44,U44="Devis 1 majoré",M44*1.15,U44="Devis 2",P44,U44="Devis 3",S44),0)</f>
        <v>0</v>
      </c>
      <c r="X44" s="291">
        <f t="shared" si="4"/>
        <v>0</v>
      </c>
      <c r="Y44" s="263"/>
      <c r="Z44" s="317">
        <f t="shared" si="19"/>
        <v>0</v>
      </c>
      <c r="AA44" s="316">
        <f t="shared" si="19"/>
        <v>0</v>
      </c>
      <c r="AB44" s="317">
        <f t="shared" si="19"/>
        <v>0</v>
      </c>
      <c r="AC44" s="317">
        <f t="shared" si="18"/>
        <v>0</v>
      </c>
      <c r="AD44" s="300">
        <f t="shared" si="18"/>
        <v>0</v>
      </c>
      <c r="AE44" s="317">
        <f t="shared" si="18"/>
        <v>0</v>
      </c>
      <c r="AF44" s="301">
        <f t="shared" si="18"/>
        <v>0</v>
      </c>
      <c r="AG44" s="300">
        <f t="shared" si="18"/>
        <v>0</v>
      </c>
      <c r="AH44" s="300">
        <f t="shared" si="18"/>
        <v>0</v>
      </c>
      <c r="AI44" s="300">
        <f t="shared" si="18"/>
        <v>0</v>
      </c>
      <c r="AJ44" s="302">
        <f t="shared" si="18"/>
        <v>0</v>
      </c>
      <c r="AK44" s="302">
        <f t="shared" si="18"/>
        <v>0</v>
      </c>
      <c r="AL44" s="302">
        <f t="shared" si="13"/>
        <v>0</v>
      </c>
      <c r="AM44" s="302">
        <f t="shared" si="20"/>
        <v>0</v>
      </c>
      <c r="AN44" s="302">
        <f t="shared" si="20"/>
        <v>0</v>
      </c>
      <c r="AO44" s="302">
        <f t="shared" si="14"/>
        <v>0</v>
      </c>
      <c r="AP44" s="302">
        <f t="shared" si="21"/>
        <v>0</v>
      </c>
      <c r="AQ44" s="302">
        <f t="shared" si="21"/>
        <v>0</v>
      </c>
      <c r="AR44" s="302">
        <f t="shared" si="15"/>
        <v>0</v>
      </c>
      <c r="AS44" s="318">
        <f t="shared" si="8"/>
        <v>0</v>
      </c>
      <c r="AT44" s="319"/>
      <c r="AU44" s="302">
        <f t="shared" si="9"/>
        <v>0</v>
      </c>
      <c r="AV44" s="302">
        <f t="shared" si="16"/>
        <v>0</v>
      </c>
      <c r="AW44" s="284">
        <f t="shared" si="10"/>
        <v>0</v>
      </c>
      <c r="AX44" s="284">
        <f t="shared" si="11"/>
        <v>0</v>
      </c>
      <c r="AY44" s="284">
        <f t="shared" si="17"/>
        <v>0</v>
      </c>
      <c r="AZ44" s="289"/>
      <c r="BA44" s="290" t="str" cm="1">
        <f t="array" ref="BA44">_xlfn.IFS(AY44&gt;X44,"KO : Le montant retenu TTC est supérieur au montant présenté TTC. Merci de revoir la ligne de dépense ou plafonner son montant.",AW44&gt;V44,"Attention : Le montant retenu HT est supérieur au montant HT présenté. Merci de revoir la ligne de dépense, plafonner son montant, ou justifier la reventillation HT / TVA.",AX44&gt;W44,"Attention : Le montant TVA retenu est supérieur au montant TVA présenté. Merci de revoir la ligne de dépense, plafonner son montant, ou justifier la reventillation HT / TVA.",X44=0,"",AY44=X44,"OK",AY44&lt;X44,"Montant instruit inférieur au montant présenté.")</f>
        <v/>
      </c>
      <c r="BB44" s="291">
        <f t="shared" si="22"/>
        <v>0</v>
      </c>
      <c r="BC44" s="291">
        <f t="shared" si="22"/>
        <v>0</v>
      </c>
      <c r="BD44" s="291">
        <f t="shared" si="22"/>
        <v>0</v>
      </c>
    </row>
    <row r="45" spans="1:56">
      <c r="A45" s="68">
        <v>41</v>
      </c>
      <c r="B45" s="257"/>
      <c r="C45" s="258"/>
      <c r="D45" s="257"/>
      <c r="E45" s="257"/>
      <c r="F45" s="280"/>
      <c r="G45" s="281"/>
      <c r="H45" s="211"/>
      <c r="I45" s="257"/>
      <c r="J45" s="257"/>
      <c r="K45" s="257"/>
      <c r="L45" s="260"/>
      <c r="M45" s="261"/>
      <c r="N45" s="147">
        <f t="shared" si="0"/>
        <v>0</v>
      </c>
      <c r="O45" s="261"/>
      <c r="P45" s="261"/>
      <c r="Q45" s="147">
        <f t="shared" si="1"/>
        <v>0</v>
      </c>
      <c r="R45" s="261"/>
      <c r="S45" s="261"/>
      <c r="T45" s="220">
        <f t="shared" si="2"/>
        <v>0</v>
      </c>
      <c r="U45" s="262"/>
      <c r="V45" s="291">
        <f t="shared" si="3"/>
        <v>0</v>
      </c>
      <c r="W45" s="291" cm="1">
        <f t="array" ref="W45">IFERROR(_xlfn.IFS(U45="Devis 1",M45,U45="Devis 1 majoré",M45*1.15,U45="Devis 2",P45,U45="Devis 3",S45),0)</f>
        <v>0</v>
      </c>
      <c r="X45" s="291">
        <f t="shared" si="4"/>
        <v>0</v>
      </c>
      <c r="Y45" s="263"/>
      <c r="Z45" s="317">
        <f t="shared" si="19"/>
        <v>0</v>
      </c>
      <c r="AA45" s="316">
        <f t="shared" si="19"/>
        <v>0</v>
      </c>
      <c r="AB45" s="317">
        <f t="shared" si="19"/>
        <v>0</v>
      </c>
      <c r="AC45" s="317">
        <f t="shared" si="18"/>
        <v>0</v>
      </c>
      <c r="AD45" s="300">
        <f t="shared" si="18"/>
        <v>0</v>
      </c>
      <c r="AE45" s="317">
        <f t="shared" si="18"/>
        <v>0</v>
      </c>
      <c r="AF45" s="301">
        <f t="shared" si="18"/>
        <v>0</v>
      </c>
      <c r="AG45" s="300">
        <f t="shared" si="18"/>
        <v>0</v>
      </c>
      <c r="AH45" s="300">
        <f t="shared" si="18"/>
        <v>0</v>
      </c>
      <c r="AI45" s="300">
        <f t="shared" si="18"/>
        <v>0</v>
      </c>
      <c r="AJ45" s="302">
        <f t="shared" si="18"/>
        <v>0</v>
      </c>
      <c r="AK45" s="302">
        <f t="shared" si="18"/>
        <v>0</v>
      </c>
      <c r="AL45" s="302">
        <f t="shared" si="13"/>
        <v>0</v>
      </c>
      <c r="AM45" s="302">
        <f t="shared" si="20"/>
        <v>0</v>
      </c>
      <c r="AN45" s="302">
        <f t="shared" si="20"/>
        <v>0</v>
      </c>
      <c r="AO45" s="302">
        <f t="shared" si="14"/>
        <v>0</v>
      </c>
      <c r="AP45" s="302">
        <f t="shared" si="21"/>
        <v>0</v>
      </c>
      <c r="AQ45" s="302">
        <f t="shared" si="21"/>
        <v>0</v>
      </c>
      <c r="AR45" s="302">
        <f t="shared" si="15"/>
        <v>0</v>
      </c>
      <c r="AS45" s="318">
        <f t="shared" si="8"/>
        <v>0</v>
      </c>
      <c r="AT45" s="319"/>
      <c r="AU45" s="302">
        <f t="shared" si="9"/>
        <v>0</v>
      </c>
      <c r="AV45" s="302">
        <f t="shared" si="16"/>
        <v>0</v>
      </c>
      <c r="AW45" s="284">
        <f t="shared" si="10"/>
        <v>0</v>
      </c>
      <c r="AX45" s="284">
        <f t="shared" si="11"/>
        <v>0</v>
      </c>
      <c r="AY45" s="284">
        <f t="shared" si="17"/>
        <v>0</v>
      </c>
      <c r="AZ45" s="289"/>
      <c r="BA45" s="290" t="str" cm="1">
        <f t="array" ref="BA45">_xlfn.IFS(AY45&gt;X45,"KO : Le montant retenu TTC est supérieur au montant présenté TTC. Merci de revoir la ligne de dépense ou plafonner son montant.",AW45&gt;V45,"Attention : Le montant retenu HT est supérieur au montant HT présenté. Merci de revoir la ligne de dépense, plafonner son montant, ou justifier la reventillation HT / TVA.",AX45&gt;W45,"Attention : Le montant TVA retenu est supérieur au montant TVA présenté. Merci de revoir la ligne de dépense, plafonner son montant, ou justifier la reventillation HT / TVA.",X45=0,"",AY45=X45,"OK",AY45&lt;X45,"Montant instruit inférieur au montant présenté.")</f>
        <v/>
      </c>
      <c r="BB45" s="291">
        <f t="shared" si="22"/>
        <v>0</v>
      </c>
      <c r="BC45" s="291">
        <f t="shared" si="22"/>
        <v>0</v>
      </c>
      <c r="BD45" s="291">
        <f t="shared" si="22"/>
        <v>0</v>
      </c>
    </row>
    <row r="46" spans="1:56">
      <c r="A46" s="68">
        <v>42</v>
      </c>
      <c r="B46" s="257"/>
      <c r="C46" s="258"/>
      <c r="D46" s="257"/>
      <c r="E46" s="257"/>
      <c r="F46" s="280"/>
      <c r="G46" s="281"/>
      <c r="H46" s="211"/>
      <c r="I46" s="257"/>
      <c r="J46" s="257"/>
      <c r="K46" s="257"/>
      <c r="L46" s="260"/>
      <c r="M46" s="261"/>
      <c r="N46" s="147">
        <f t="shared" si="0"/>
        <v>0</v>
      </c>
      <c r="O46" s="261"/>
      <c r="P46" s="261"/>
      <c r="Q46" s="147">
        <f t="shared" si="1"/>
        <v>0</v>
      </c>
      <c r="R46" s="261"/>
      <c r="S46" s="261"/>
      <c r="T46" s="220">
        <f t="shared" si="2"/>
        <v>0</v>
      </c>
      <c r="U46" s="262"/>
      <c r="V46" s="291">
        <f t="shared" si="3"/>
        <v>0</v>
      </c>
      <c r="W46" s="291" cm="1">
        <f t="array" ref="W46">IFERROR(_xlfn.IFS(U46="Devis 1",M46,U46="Devis 1 majoré",M46*1.15,U46="Devis 2",P46,U46="Devis 3",S46),0)</f>
        <v>0</v>
      </c>
      <c r="X46" s="291">
        <f t="shared" si="4"/>
        <v>0</v>
      </c>
      <c r="Y46" s="263"/>
      <c r="Z46" s="317">
        <f t="shared" si="19"/>
        <v>0</v>
      </c>
      <c r="AA46" s="316">
        <f t="shared" si="19"/>
        <v>0</v>
      </c>
      <c r="AB46" s="317">
        <f t="shared" si="19"/>
        <v>0</v>
      </c>
      <c r="AC46" s="317">
        <f t="shared" si="18"/>
        <v>0</v>
      </c>
      <c r="AD46" s="300">
        <f t="shared" si="18"/>
        <v>0</v>
      </c>
      <c r="AE46" s="317">
        <f t="shared" si="18"/>
        <v>0</v>
      </c>
      <c r="AF46" s="301">
        <f t="shared" si="18"/>
        <v>0</v>
      </c>
      <c r="AG46" s="300">
        <f t="shared" si="18"/>
        <v>0</v>
      </c>
      <c r="AH46" s="300">
        <f t="shared" si="18"/>
        <v>0</v>
      </c>
      <c r="AI46" s="300">
        <f t="shared" si="18"/>
        <v>0</v>
      </c>
      <c r="AJ46" s="302">
        <f t="shared" si="18"/>
        <v>0</v>
      </c>
      <c r="AK46" s="302">
        <f t="shared" si="18"/>
        <v>0</v>
      </c>
      <c r="AL46" s="302">
        <f t="shared" si="13"/>
        <v>0</v>
      </c>
      <c r="AM46" s="302">
        <f t="shared" si="20"/>
        <v>0</v>
      </c>
      <c r="AN46" s="302">
        <f t="shared" si="20"/>
        <v>0</v>
      </c>
      <c r="AO46" s="302">
        <f t="shared" si="14"/>
        <v>0</v>
      </c>
      <c r="AP46" s="302">
        <f t="shared" si="21"/>
        <v>0</v>
      </c>
      <c r="AQ46" s="302">
        <f t="shared" si="21"/>
        <v>0</v>
      </c>
      <c r="AR46" s="302">
        <f t="shared" si="15"/>
        <v>0</v>
      </c>
      <c r="AS46" s="318">
        <f t="shared" si="8"/>
        <v>0</v>
      </c>
      <c r="AT46" s="319"/>
      <c r="AU46" s="302">
        <f t="shared" si="9"/>
        <v>0</v>
      </c>
      <c r="AV46" s="302">
        <f t="shared" si="16"/>
        <v>0</v>
      </c>
      <c r="AW46" s="284">
        <f t="shared" si="10"/>
        <v>0</v>
      </c>
      <c r="AX46" s="284">
        <f t="shared" si="11"/>
        <v>0</v>
      </c>
      <c r="AY46" s="284">
        <f t="shared" si="17"/>
        <v>0</v>
      </c>
      <c r="AZ46" s="289"/>
      <c r="BA46" s="290" t="str" cm="1">
        <f t="array" ref="BA46">_xlfn.IFS(AY46&gt;X46,"KO : Le montant retenu TTC est supérieur au montant présenté TTC. Merci de revoir la ligne de dépense ou plafonner son montant.",AW46&gt;V46,"Attention : Le montant retenu HT est supérieur au montant HT présenté. Merci de revoir la ligne de dépense, plafonner son montant, ou justifier la reventillation HT / TVA.",AX46&gt;W46,"Attention : Le montant TVA retenu est supérieur au montant TVA présenté. Merci de revoir la ligne de dépense, plafonner son montant, ou justifier la reventillation HT / TVA.",X46=0,"",AY46=X46,"OK",AY46&lt;X46,"Montant instruit inférieur au montant présenté.")</f>
        <v/>
      </c>
      <c r="BB46" s="291">
        <f t="shared" si="22"/>
        <v>0</v>
      </c>
      <c r="BC46" s="291">
        <f t="shared" si="22"/>
        <v>0</v>
      </c>
      <c r="BD46" s="291">
        <f t="shared" si="22"/>
        <v>0</v>
      </c>
    </row>
    <row r="47" spans="1:56">
      <c r="A47" s="68">
        <v>43</v>
      </c>
      <c r="B47" s="257"/>
      <c r="C47" s="258"/>
      <c r="D47" s="257"/>
      <c r="E47" s="257"/>
      <c r="F47" s="280"/>
      <c r="G47" s="281"/>
      <c r="H47" s="211"/>
      <c r="I47" s="257"/>
      <c r="J47" s="257"/>
      <c r="K47" s="257"/>
      <c r="L47" s="260"/>
      <c r="M47" s="261"/>
      <c r="N47" s="147">
        <f t="shared" si="0"/>
        <v>0</v>
      </c>
      <c r="O47" s="261"/>
      <c r="P47" s="261"/>
      <c r="Q47" s="147">
        <f t="shared" si="1"/>
        <v>0</v>
      </c>
      <c r="R47" s="261"/>
      <c r="S47" s="261"/>
      <c r="T47" s="220">
        <f t="shared" si="2"/>
        <v>0</v>
      </c>
      <c r="U47" s="262"/>
      <c r="V47" s="291">
        <f t="shared" si="3"/>
        <v>0</v>
      </c>
      <c r="W47" s="291" cm="1">
        <f t="array" ref="W47">IFERROR(_xlfn.IFS(U47="Devis 1",M47,U47="Devis 1 majoré",M47*1.15,U47="Devis 2",P47,U47="Devis 3",S47),0)</f>
        <v>0</v>
      </c>
      <c r="X47" s="291">
        <f t="shared" si="4"/>
        <v>0</v>
      </c>
      <c r="Y47" s="263"/>
      <c r="Z47" s="317">
        <f t="shared" si="19"/>
        <v>0</v>
      </c>
      <c r="AA47" s="316">
        <f t="shared" si="19"/>
        <v>0</v>
      </c>
      <c r="AB47" s="317">
        <f t="shared" si="19"/>
        <v>0</v>
      </c>
      <c r="AC47" s="317">
        <f t="shared" si="18"/>
        <v>0</v>
      </c>
      <c r="AD47" s="300">
        <f t="shared" si="18"/>
        <v>0</v>
      </c>
      <c r="AE47" s="317">
        <f t="shared" si="18"/>
        <v>0</v>
      </c>
      <c r="AF47" s="301">
        <f t="shared" si="18"/>
        <v>0</v>
      </c>
      <c r="AG47" s="300">
        <f t="shared" si="18"/>
        <v>0</v>
      </c>
      <c r="AH47" s="300">
        <f t="shared" si="18"/>
        <v>0</v>
      </c>
      <c r="AI47" s="300">
        <f t="shared" si="18"/>
        <v>0</v>
      </c>
      <c r="AJ47" s="302">
        <f t="shared" si="18"/>
        <v>0</v>
      </c>
      <c r="AK47" s="302">
        <f t="shared" si="18"/>
        <v>0</v>
      </c>
      <c r="AL47" s="302">
        <f t="shared" si="13"/>
        <v>0</v>
      </c>
      <c r="AM47" s="302">
        <f t="shared" si="20"/>
        <v>0</v>
      </c>
      <c r="AN47" s="302">
        <f t="shared" si="20"/>
        <v>0</v>
      </c>
      <c r="AO47" s="302">
        <f t="shared" si="14"/>
        <v>0</v>
      </c>
      <c r="AP47" s="302">
        <f t="shared" si="21"/>
        <v>0</v>
      </c>
      <c r="AQ47" s="302">
        <f t="shared" si="21"/>
        <v>0</v>
      </c>
      <c r="AR47" s="302">
        <f t="shared" si="15"/>
        <v>0</v>
      </c>
      <c r="AS47" s="318">
        <f t="shared" si="8"/>
        <v>0</v>
      </c>
      <c r="AT47" s="319"/>
      <c r="AU47" s="302">
        <f t="shared" si="9"/>
        <v>0</v>
      </c>
      <c r="AV47" s="302">
        <f t="shared" si="16"/>
        <v>0</v>
      </c>
      <c r="AW47" s="284">
        <f t="shared" si="10"/>
        <v>0</v>
      </c>
      <c r="AX47" s="284">
        <f t="shared" si="11"/>
        <v>0</v>
      </c>
      <c r="AY47" s="284">
        <f t="shared" si="17"/>
        <v>0</v>
      </c>
      <c r="AZ47" s="289"/>
      <c r="BA47" s="290" t="str" cm="1">
        <f t="array" ref="BA47">_xlfn.IFS(AY47&gt;X47,"KO : Le montant retenu TTC est supérieur au montant présenté TTC. Merci de revoir la ligne de dépense ou plafonner son montant.",AW47&gt;V47,"Attention : Le montant retenu HT est supérieur au montant HT présenté. Merci de revoir la ligne de dépense, plafonner son montant, ou justifier la reventillation HT / TVA.",AX47&gt;W47,"Attention : Le montant TVA retenu est supérieur au montant TVA présenté. Merci de revoir la ligne de dépense, plafonner son montant, ou justifier la reventillation HT / TVA.",X47=0,"",AY47=X47,"OK",AY47&lt;X47,"Montant instruit inférieur au montant présenté.")</f>
        <v/>
      </c>
      <c r="BB47" s="291">
        <f t="shared" si="22"/>
        <v>0</v>
      </c>
      <c r="BC47" s="291">
        <f t="shared" si="22"/>
        <v>0</v>
      </c>
      <c r="BD47" s="291">
        <f t="shared" si="22"/>
        <v>0</v>
      </c>
    </row>
    <row r="48" spans="1:56">
      <c r="A48" s="68">
        <v>44</v>
      </c>
      <c r="B48" s="257"/>
      <c r="C48" s="258"/>
      <c r="D48" s="257"/>
      <c r="E48" s="257"/>
      <c r="F48" s="280"/>
      <c r="G48" s="281"/>
      <c r="H48" s="211"/>
      <c r="I48" s="257"/>
      <c r="J48" s="257"/>
      <c r="K48" s="257"/>
      <c r="L48" s="260"/>
      <c r="M48" s="261"/>
      <c r="N48" s="147">
        <f t="shared" si="0"/>
        <v>0</v>
      </c>
      <c r="O48" s="261"/>
      <c r="P48" s="261"/>
      <c r="Q48" s="147">
        <f t="shared" si="1"/>
        <v>0</v>
      </c>
      <c r="R48" s="261"/>
      <c r="S48" s="261"/>
      <c r="T48" s="220">
        <f t="shared" si="2"/>
        <v>0</v>
      </c>
      <c r="U48" s="262"/>
      <c r="V48" s="291">
        <f t="shared" si="3"/>
        <v>0</v>
      </c>
      <c r="W48" s="291" cm="1">
        <f t="array" ref="W48">IFERROR(_xlfn.IFS(U48="Devis 1",M48,U48="Devis 1 majoré",M48*1.15,U48="Devis 2",P48,U48="Devis 3",S48),0)</f>
        <v>0</v>
      </c>
      <c r="X48" s="291">
        <f t="shared" si="4"/>
        <v>0</v>
      </c>
      <c r="Y48" s="263"/>
      <c r="Z48" s="317">
        <f t="shared" si="19"/>
        <v>0</v>
      </c>
      <c r="AA48" s="316">
        <f t="shared" si="19"/>
        <v>0</v>
      </c>
      <c r="AB48" s="317">
        <f t="shared" si="19"/>
        <v>0</v>
      </c>
      <c r="AC48" s="317">
        <f t="shared" si="18"/>
        <v>0</v>
      </c>
      <c r="AD48" s="300">
        <f t="shared" si="18"/>
        <v>0</v>
      </c>
      <c r="AE48" s="317">
        <f t="shared" si="18"/>
        <v>0</v>
      </c>
      <c r="AF48" s="301">
        <f t="shared" si="18"/>
        <v>0</v>
      </c>
      <c r="AG48" s="300">
        <f t="shared" si="18"/>
        <v>0</v>
      </c>
      <c r="AH48" s="300">
        <f t="shared" si="18"/>
        <v>0</v>
      </c>
      <c r="AI48" s="300">
        <f t="shared" si="18"/>
        <v>0</v>
      </c>
      <c r="AJ48" s="302">
        <f t="shared" si="18"/>
        <v>0</v>
      </c>
      <c r="AK48" s="302">
        <f t="shared" si="18"/>
        <v>0</v>
      </c>
      <c r="AL48" s="302">
        <f t="shared" si="13"/>
        <v>0</v>
      </c>
      <c r="AM48" s="302">
        <f t="shared" si="20"/>
        <v>0</v>
      </c>
      <c r="AN48" s="302">
        <f t="shared" si="20"/>
        <v>0</v>
      </c>
      <c r="AO48" s="302">
        <f t="shared" si="14"/>
        <v>0</v>
      </c>
      <c r="AP48" s="302">
        <f t="shared" si="21"/>
        <v>0</v>
      </c>
      <c r="AQ48" s="302">
        <f t="shared" si="21"/>
        <v>0</v>
      </c>
      <c r="AR48" s="302">
        <f t="shared" si="15"/>
        <v>0</v>
      </c>
      <c r="AS48" s="318">
        <f t="shared" si="8"/>
        <v>0</v>
      </c>
      <c r="AT48" s="319"/>
      <c r="AU48" s="302">
        <f t="shared" si="9"/>
        <v>0</v>
      </c>
      <c r="AV48" s="302">
        <f t="shared" si="16"/>
        <v>0</v>
      </c>
      <c r="AW48" s="284">
        <f t="shared" si="10"/>
        <v>0</v>
      </c>
      <c r="AX48" s="284">
        <f t="shared" si="11"/>
        <v>0</v>
      </c>
      <c r="AY48" s="284">
        <f t="shared" si="17"/>
        <v>0</v>
      </c>
      <c r="AZ48" s="289"/>
      <c r="BA48" s="290" t="str" cm="1">
        <f t="array" ref="BA48">_xlfn.IFS(AY48&gt;X48,"KO : Le montant retenu TTC est supérieur au montant présenté TTC. Merci de revoir la ligne de dépense ou plafonner son montant.",AW48&gt;V48,"Attention : Le montant retenu HT est supérieur au montant HT présenté. Merci de revoir la ligne de dépense, plafonner son montant, ou justifier la reventillation HT / TVA.",AX48&gt;W48,"Attention : Le montant TVA retenu est supérieur au montant TVA présenté. Merci de revoir la ligne de dépense, plafonner son montant, ou justifier la reventillation HT / TVA.",X48=0,"",AY48=X48,"OK",AY48&lt;X48,"Montant instruit inférieur au montant présenté.")</f>
        <v/>
      </c>
      <c r="BB48" s="291">
        <f t="shared" si="22"/>
        <v>0</v>
      </c>
      <c r="BC48" s="291">
        <f t="shared" si="22"/>
        <v>0</v>
      </c>
      <c r="BD48" s="291">
        <f t="shared" si="22"/>
        <v>0</v>
      </c>
    </row>
    <row r="49" spans="1:56">
      <c r="A49" s="68">
        <v>45</v>
      </c>
      <c r="B49" s="257"/>
      <c r="C49" s="258"/>
      <c r="D49" s="257"/>
      <c r="E49" s="257"/>
      <c r="F49" s="280"/>
      <c r="G49" s="281"/>
      <c r="H49" s="211"/>
      <c r="I49" s="257"/>
      <c r="J49" s="257"/>
      <c r="K49" s="257"/>
      <c r="L49" s="260"/>
      <c r="M49" s="261"/>
      <c r="N49" s="147">
        <f t="shared" si="0"/>
        <v>0</v>
      </c>
      <c r="O49" s="261"/>
      <c r="P49" s="261"/>
      <c r="Q49" s="147">
        <f t="shared" si="1"/>
        <v>0</v>
      </c>
      <c r="R49" s="261"/>
      <c r="S49" s="261"/>
      <c r="T49" s="220">
        <f t="shared" si="2"/>
        <v>0</v>
      </c>
      <c r="U49" s="262"/>
      <c r="V49" s="291">
        <f t="shared" si="3"/>
        <v>0</v>
      </c>
      <c r="W49" s="291" cm="1">
        <f t="array" ref="W49">IFERROR(_xlfn.IFS(U49="Devis 1",M49,U49="Devis 1 majoré",M49*1.15,U49="Devis 2",P49,U49="Devis 3",S49),0)</f>
        <v>0</v>
      </c>
      <c r="X49" s="291">
        <f t="shared" si="4"/>
        <v>0</v>
      </c>
      <c r="Y49" s="263"/>
      <c r="Z49" s="317">
        <f t="shared" si="19"/>
        <v>0</v>
      </c>
      <c r="AA49" s="316">
        <f t="shared" si="19"/>
        <v>0</v>
      </c>
      <c r="AB49" s="317">
        <f t="shared" si="19"/>
        <v>0</v>
      </c>
      <c r="AC49" s="317">
        <f t="shared" si="18"/>
        <v>0</v>
      </c>
      <c r="AD49" s="300">
        <f t="shared" si="18"/>
        <v>0</v>
      </c>
      <c r="AE49" s="317">
        <f t="shared" si="18"/>
        <v>0</v>
      </c>
      <c r="AF49" s="301">
        <f t="shared" si="18"/>
        <v>0</v>
      </c>
      <c r="AG49" s="300">
        <f t="shared" si="18"/>
        <v>0</v>
      </c>
      <c r="AH49" s="300">
        <f t="shared" si="18"/>
        <v>0</v>
      </c>
      <c r="AI49" s="300">
        <f t="shared" si="18"/>
        <v>0</v>
      </c>
      <c r="AJ49" s="302">
        <f t="shared" si="18"/>
        <v>0</v>
      </c>
      <c r="AK49" s="302">
        <f t="shared" si="18"/>
        <v>0</v>
      </c>
      <c r="AL49" s="302">
        <f t="shared" si="13"/>
        <v>0</v>
      </c>
      <c r="AM49" s="302">
        <f t="shared" si="20"/>
        <v>0</v>
      </c>
      <c r="AN49" s="302">
        <f t="shared" si="20"/>
        <v>0</v>
      </c>
      <c r="AO49" s="302">
        <f t="shared" si="14"/>
        <v>0</v>
      </c>
      <c r="AP49" s="302">
        <f t="shared" si="21"/>
        <v>0</v>
      </c>
      <c r="AQ49" s="302">
        <f t="shared" si="21"/>
        <v>0</v>
      </c>
      <c r="AR49" s="302">
        <f t="shared" si="15"/>
        <v>0</v>
      </c>
      <c r="AS49" s="318">
        <f t="shared" si="8"/>
        <v>0</v>
      </c>
      <c r="AT49" s="319"/>
      <c r="AU49" s="302">
        <f t="shared" si="9"/>
        <v>0</v>
      </c>
      <c r="AV49" s="302">
        <f t="shared" si="16"/>
        <v>0</v>
      </c>
      <c r="AW49" s="284">
        <f t="shared" si="10"/>
        <v>0</v>
      </c>
      <c r="AX49" s="284">
        <f t="shared" si="11"/>
        <v>0</v>
      </c>
      <c r="AY49" s="284">
        <f t="shared" si="17"/>
        <v>0</v>
      </c>
      <c r="AZ49" s="289"/>
      <c r="BA49" s="290" t="str" cm="1">
        <f t="array" ref="BA49">_xlfn.IFS(AY49&gt;X49,"KO : Le montant retenu TTC est supérieur au montant présenté TTC. Merci de revoir la ligne de dépense ou plafonner son montant.",AW49&gt;V49,"Attention : Le montant retenu HT est supérieur au montant HT présenté. Merci de revoir la ligne de dépense, plafonner son montant, ou justifier la reventillation HT / TVA.",AX49&gt;W49,"Attention : Le montant TVA retenu est supérieur au montant TVA présenté. Merci de revoir la ligne de dépense, plafonner son montant, ou justifier la reventillation HT / TVA.",X49=0,"",AY49=X49,"OK",AY49&lt;X49,"Montant instruit inférieur au montant présenté.")</f>
        <v/>
      </c>
      <c r="BB49" s="291">
        <f t="shared" si="22"/>
        <v>0</v>
      </c>
      <c r="BC49" s="291">
        <f t="shared" si="22"/>
        <v>0</v>
      </c>
      <c r="BD49" s="291">
        <f t="shared" si="22"/>
        <v>0</v>
      </c>
    </row>
    <row r="50" spans="1:56">
      <c r="A50" s="68">
        <v>46</v>
      </c>
      <c r="B50" s="257"/>
      <c r="C50" s="258"/>
      <c r="D50" s="257"/>
      <c r="E50" s="257"/>
      <c r="F50" s="280"/>
      <c r="G50" s="281"/>
      <c r="H50" s="211"/>
      <c r="I50" s="257"/>
      <c r="J50" s="257"/>
      <c r="K50" s="257"/>
      <c r="L50" s="260"/>
      <c r="M50" s="261"/>
      <c r="N50" s="147">
        <f t="shared" si="0"/>
        <v>0</v>
      </c>
      <c r="O50" s="261"/>
      <c r="P50" s="261"/>
      <c r="Q50" s="147">
        <f t="shared" si="1"/>
        <v>0</v>
      </c>
      <c r="R50" s="261"/>
      <c r="S50" s="261"/>
      <c r="T50" s="220">
        <f t="shared" si="2"/>
        <v>0</v>
      </c>
      <c r="U50" s="262"/>
      <c r="V50" s="291">
        <f t="shared" si="3"/>
        <v>0</v>
      </c>
      <c r="W50" s="291" cm="1">
        <f t="array" ref="W50">IFERROR(_xlfn.IFS(U50="Devis 1",M50,U50="Devis 1 majoré",M50*1.15,U50="Devis 2",P50,U50="Devis 3",S50),0)</f>
        <v>0</v>
      </c>
      <c r="X50" s="291">
        <f t="shared" si="4"/>
        <v>0</v>
      </c>
      <c r="Y50" s="263"/>
      <c r="Z50" s="317">
        <f t="shared" si="19"/>
        <v>0</v>
      </c>
      <c r="AA50" s="316">
        <f t="shared" si="19"/>
        <v>0</v>
      </c>
      <c r="AB50" s="317">
        <f t="shared" si="19"/>
        <v>0</v>
      </c>
      <c r="AC50" s="317">
        <f t="shared" si="18"/>
        <v>0</v>
      </c>
      <c r="AD50" s="300">
        <f t="shared" si="18"/>
        <v>0</v>
      </c>
      <c r="AE50" s="317">
        <f t="shared" si="18"/>
        <v>0</v>
      </c>
      <c r="AF50" s="301">
        <f t="shared" si="18"/>
        <v>0</v>
      </c>
      <c r="AG50" s="300">
        <f t="shared" si="18"/>
        <v>0</v>
      </c>
      <c r="AH50" s="300">
        <f t="shared" si="18"/>
        <v>0</v>
      </c>
      <c r="AI50" s="300">
        <f t="shared" si="18"/>
        <v>0</v>
      </c>
      <c r="AJ50" s="302">
        <f t="shared" si="18"/>
        <v>0</v>
      </c>
      <c r="AK50" s="302">
        <f t="shared" si="18"/>
        <v>0</v>
      </c>
      <c r="AL50" s="302">
        <f t="shared" si="13"/>
        <v>0</v>
      </c>
      <c r="AM50" s="302">
        <f t="shared" si="20"/>
        <v>0</v>
      </c>
      <c r="AN50" s="302">
        <f t="shared" si="20"/>
        <v>0</v>
      </c>
      <c r="AO50" s="302">
        <f t="shared" si="14"/>
        <v>0</v>
      </c>
      <c r="AP50" s="302">
        <f t="shared" si="21"/>
        <v>0</v>
      </c>
      <c r="AQ50" s="302">
        <f t="shared" si="21"/>
        <v>0</v>
      </c>
      <c r="AR50" s="302">
        <f t="shared" si="15"/>
        <v>0</v>
      </c>
      <c r="AS50" s="318">
        <f t="shared" si="8"/>
        <v>0</v>
      </c>
      <c r="AT50" s="319"/>
      <c r="AU50" s="302">
        <f t="shared" si="9"/>
        <v>0</v>
      </c>
      <c r="AV50" s="302">
        <f t="shared" si="16"/>
        <v>0</v>
      </c>
      <c r="AW50" s="284">
        <f t="shared" si="10"/>
        <v>0</v>
      </c>
      <c r="AX50" s="284">
        <f t="shared" si="11"/>
        <v>0</v>
      </c>
      <c r="AY50" s="284">
        <f t="shared" si="17"/>
        <v>0</v>
      </c>
      <c r="AZ50" s="289"/>
      <c r="BA50" s="290" t="str" cm="1">
        <f t="array" ref="BA50">_xlfn.IFS(AY50&gt;X50,"KO : Le montant retenu TTC est supérieur au montant présenté TTC. Merci de revoir la ligne de dépense ou plafonner son montant.",AW50&gt;V50,"Attention : Le montant retenu HT est supérieur au montant HT présenté. Merci de revoir la ligne de dépense, plafonner son montant, ou justifier la reventillation HT / TVA.",AX50&gt;W50,"Attention : Le montant TVA retenu est supérieur au montant TVA présenté. Merci de revoir la ligne de dépense, plafonner son montant, ou justifier la reventillation HT / TVA.",X50=0,"",AY50=X50,"OK",AY50&lt;X50,"Montant instruit inférieur au montant présenté.")</f>
        <v/>
      </c>
      <c r="BB50" s="291">
        <f t="shared" si="22"/>
        <v>0</v>
      </c>
      <c r="BC50" s="291">
        <f t="shared" si="22"/>
        <v>0</v>
      </c>
      <c r="BD50" s="291">
        <f t="shared" si="22"/>
        <v>0</v>
      </c>
    </row>
    <row r="51" spans="1:56">
      <c r="A51" s="68">
        <v>47</v>
      </c>
      <c r="B51" s="257"/>
      <c r="C51" s="258"/>
      <c r="D51" s="257"/>
      <c r="E51" s="257"/>
      <c r="F51" s="280"/>
      <c r="G51" s="281"/>
      <c r="H51" s="211"/>
      <c r="I51" s="257"/>
      <c r="J51" s="257"/>
      <c r="K51" s="257"/>
      <c r="L51" s="260"/>
      <c r="M51" s="261"/>
      <c r="N51" s="147">
        <f t="shared" si="0"/>
        <v>0</v>
      </c>
      <c r="O51" s="261"/>
      <c r="P51" s="261"/>
      <c r="Q51" s="147">
        <f t="shared" si="1"/>
        <v>0</v>
      </c>
      <c r="R51" s="261"/>
      <c r="S51" s="261"/>
      <c r="T51" s="220">
        <f t="shared" si="2"/>
        <v>0</v>
      </c>
      <c r="U51" s="262"/>
      <c r="V51" s="291">
        <f t="shared" si="3"/>
        <v>0</v>
      </c>
      <c r="W51" s="291" cm="1">
        <f t="array" ref="W51">IFERROR(_xlfn.IFS(U51="Devis 1",M51,U51="Devis 1 majoré",M51*1.15,U51="Devis 2",P51,U51="Devis 3",S51),0)</f>
        <v>0</v>
      </c>
      <c r="X51" s="291">
        <f t="shared" si="4"/>
        <v>0</v>
      </c>
      <c r="Y51" s="263"/>
      <c r="Z51" s="317">
        <f t="shared" si="19"/>
        <v>0</v>
      </c>
      <c r="AA51" s="316">
        <f t="shared" si="19"/>
        <v>0</v>
      </c>
      <c r="AB51" s="317">
        <f t="shared" si="19"/>
        <v>0</v>
      </c>
      <c r="AC51" s="317">
        <f t="shared" si="18"/>
        <v>0</v>
      </c>
      <c r="AD51" s="300">
        <f t="shared" si="18"/>
        <v>0</v>
      </c>
      <c r="AE51" s="317">
        <f t="shared" si="18"/>
        <v>0</v>
      </c>
      <c r="AF51" s="301">
        <f t="shared" si="18"/>
        <v>0</v>
      </c>
      <c r="AG51" s="300">
        <f t="shared" si="18"/>
        <v>0</v>
      </c>
      <c r="AH51" s="300">
        <f t="shared" si="18"/>
        <v>0</v>
      </c>
      <c r="AI51" s="300">
        <f t="shared" si="18"/>
        <v>0</v>
      </c>
      <c r="AJ51" s="302">
        <f t="shared" si="18"/>
        <v>0</v>
      </c>
      <c r="AK51" s="302">
        <f t="shared" si="18"/>
        <v>0</v>
      </c>
      <c r="AL51" s="302">
        <f t="shared" si="13"/>
        <v>0</v>
      </c>
      <c r="AM51" s="302">
        <f t="shared" si="20"/>
        <v>0</v>
      </c>
      <c r="AN51" s="302">
        <f t="shared" si="20"/>
        <v>0</v>
      </c>
      <c r="AO51" s="302">
        <f t="shared" si="14"/>
        <v>0</v>
      </c>
      <c r="AP51" s="302">
        <f t="shared" si="21"/>
        <v>0</v>
      </c>
      <c r="AQ51" s="302">
        <f t="shared" si="21"/>
        <v>0</v>
      </c>
      <c r="AR51" s="302">
        <f t="shared" si="15"/>
        <v>0</v>
      </c>
      <c r="AS51" s="318">
        <f t="shared" si="8"/>
        <v>0</v>
      </c>
      <c r="AT51" s="319"/>
      <c r="AU51" s="302">
        <f t="shared" si="9"/>
        <v>0</v>
      </c>
      <c r="AV51" s="302">
        <f t="shared" si="16"/>
        <v>0</v>
      </c>
      <c r="AW51" s="284">
        <f t="shared" si="10"/>
        <v>0</v>
      </c>
      <c r="AX51" s="284">
        <f t="shared" si="11"/>
        <v>0</v>
      </c>
      <c r="AY51" s="284">
        <f t="shared" si="17"/>
        <v>0</v>
      </c>
      <c r="AZ51" s="289"/>
      <c r="BA51" s="290" t="str" cm="1">
        <f t="array" ref="BA51">_xlfn.IFS(AY51&gt;X51,"KO : Le montant retenu TTC est supérieur au montant présenté TTC. Merci de revoir la ligne de dépense ou plafonner son montant.",AW51&gt;V51,"Attention : Le montant retenu HT est supérieur au montant HT présenté. Merci de revoir la ligne de dépense, plafonner son montant, ou justifier la reventillation HT / TVA.",AX51&gt;W51,"Attention : Le montant TVA retenu est supérieur au montant TVA présenté. Merci de revoir la ligne de dépense, plafonner son montant, ou justifier la reventillation HT / TVA.",X51=0,"",AY51=X51,"OK",AY51&lt;X51,"Montant instruit inférieur au montant présenté.")</f>
        <v/>
      </c>
      <c r="BB51" s="291">
        <f t="shared" si="22"/>
        <v>0</v>
      </c>
      <c r="BC51" s="291">
        <f t="shared" si="22"/>
        <v>0</v>
      </c>
      <c r="BD51" s="291">
        <f t="shared" si="22"/>
        <v>0</v>
      </c>
    </row>
    <row r="52" spans="1:56">
      <c r="A52" s="68">
        <v>48</v>
      </c>
      <c r="B52" s="257"/>
      <c r="C52" s="258"/>
      <c r="D52" s="257"/>
      <c r="E52" s="257"/>
      <c r="F52" s="280"/>
      <c r="G52" s="281"/>
      <c r="H52" s="211"/>
      <c r="I52" s="257"/>
      <c r="J52" s="257"/>
      <c r="K52" s="257"/>
      <c r="L52" s="260"/>
      <c r="M52" s="261"/>
      <c r="N52" s="147">
        <f t="shared" si="0"/>
        <v>0</v>
      </c>
      <c r="O52" s="261"/>
      <c r="P52" s="261"/>
      <c r="Q52" s="147">
        <f t="shared" si="1"/>
        <v>0</v>
      </c>
      <c r="R52" s="261"/>
      <c r="S52" s="261"/>
      <c r="T52" s="220">
        <f t="shared" si="2"/>
        <v>0</v>
      </c>
      <c r="U52" s="262"/>
      <c r="V52" s="291">
        <f t="shared" si="3"/>
        <v>0</v>
      </c>
      <c r="W52" s="291" cm="1">
        <f t="array" ref="W52">IFERROR(_xlfn.IFS(U52="Devis 1",M52,U52="Devis 1 majoré",M52*1.15,U52="Devis 2",P52,U52="Devis 3",S52),0)</f>
        <v>0</v>
      </c>
      <c r="X52" s="291">
        <f t="shared" si="4"/>
        <v>0</v>
      </c>
      <c r="Y52" s="263"/>
      <c r="Z52" s="317">
        <f t="shared" si="19"/>
        <v>0</v>
      </c>
      <c r="AA52" s="316">
        <f t="shared" si="19"/>
        <v>0</v>
      </c>
      <c r="AB52" s="317">
        <f t="shared" si="19"/>
        <v>0</v>
      </c>
      <c r="AC52" s="317">
        <f t="shared" si="18"/>
        <v>0</v>
      </c>
      <c r="AD52" s="300">
        <f t="shared" si="18"/>
        <v>0</v>
      </c>
      <c r="AE52" s="317">
        <f t="shared" si="18"/>
        <v>0</v>
      </c>
      <c r="AF52" s="301">
        <f t="shared" si="18"/>
        <v>0</v>
      </c>
      <c r="AG52" s="300">
        <f t="shared" si="18"/>
        <v>0</v>
      </c>
      <c r="AH52" s="300">
        <f t="shared" si="18"/>
        <v>0</v>
      </c>
      <c r="AI52" s="300">
        <f t="shared" si="18"/>
        <v>0</v>
      </c>
      <c r="AJ52" s="302">
        <f t="shared" si="18"/>
        <v>0</v>
      </c>
      <c r="AK52" s="302">
        <f t="shared" si="18"/>
        <v>0</v>
      </c>
      <c r="AL52" s="302">
        <f t="shared" si="13"/>
        <v>0</v>
      </c>
      <c r="AM52" s="302">
        <f t="shared" si="20"/>
        <v>0</v>
      </c>
      <c r="AN52" s="302">
        <f t="shared" si="20"/>
        <v>0</v>
      </c>
      <c r="AO52" s="302">
        <f t="shared" si="14"/>
        <v>0</v>
      </c>
      <c r="AP52" s="302">
        <f t="shared" si="21"/>
        <v>0</v>
      </c>
      <c r="AQ52" s="302">
        <f t="shared" si="21"/>
        <v>0</v>
      </c>
      <c r="AR52" s="302">
        <f t="shared" si="15"/>
        <v>0</v>
      </c>
      <c r="AS52" s="318">
        <f t="shared" si="8"/>
        <v>0</v>
      </c>
      <c r="AT52" s="319"/>
      <c r="AU52" s="302">
        <f t="shared" si="9"/>
        <v>0</v>
      </c>
      <c r="AV52" s="302">
        <f t="shared" si="16"/>
        <v>0</v>
      </c>
      <c r="AW52" s="284">
        <f t="shared" si="10"/>
        <v>0</v>
      </c>
      <c r="AX52" s="284">
        <f t="shared" si="11"/>
        <v>0</v>
      </c>
      <c r="AY52" s="284">
        <f t="shared" si="17"/>
        <v>0</v>
      </c>
      <c r="AZ52" s="289"/>
      <c r="BA52" s="290" t="str" cm="1">
        <f t="array" ref="BA52">_xlfn.IFS(AY52&gt;X52,"KO : Le montant retenu TTC est supérieur au montant présenté TTC. Merci de revoir la ligne de dépense ou plafonner son montant.",AW52&gt;V52,"Attention : Le montant retenu HT est supérieur au montant HT présenté. Merci de revoir la ligne de dépense, plafonner son montant, ou justifier la reventillation HT / TVA.",AX52&gt;W52,"Attention : Le montant TVA retenu est supérieur au montant TVA présenté. Merci de revoir la ligne de dépense, plafonner son montant, ou justifier la reventillation HT / TVA.",X52=0,"",AY52=X52,"OK",AY52&lt;X52,"Montant instruit inférieur au montant présenté.")</f>
        <v/>
      </c>
      <c r="BB52" s="291">
        <f t="shared" si="22"/>
        <v>0</v>
      </c>
      <c r="BC52" s="291">
        <f t="shared" si="22"/>
        <v>0</v>
      </c>
      <c r="BD52" s="291">
        <f t="shared" si="22"/>
        <v>0</v>
      </c>
    </row>
    <row r="53" spans="1:56">
      <c r="A53" s="68">
        <v>49</v>
      </c>
      <c r="B53" s="257"/>
      <c r="C53" s="258"/>
      <c r="D53" s="257"/>
      <c r="E53" s="257"/>
      <c r="F53" s="280"/>
      <c r="G53" s="281"/>
      <c r="H53" s="211"/>
      <c r="I53" s="257"/>
      <c r="J53" s="257"/>
      <c r="K53" s="257"/>
      <c r="L53" s="260"/>
      <c r="M53" s="261"/>
      <c r="N53" s="147">
        <f t="shared" si="0"/>
        <v>0</v>
      </c>
      <c r="O53" s="261"/>
      <c r="P53" s="261"/>
      <c r="Q53" s="147">
        <f t="shared" si="1"/>
        <v>0</v>
      </c>
      <c r="R53" s="261"/>
      <c r="S53" s="261"/>
      <c r="T53" s="220">
        <f t="shared" si="2"/>
        <v>0</v>
      </c>
      <c r="U53" s="262"/>
      <c r="V53" s="291">
        <f t="shared" si="3"/>
        <v>0</v>
      </c>
      <c r="W53" s="291" cm="1">
        <f t="array" ref="W53">IFERROR(_xlfn.IFS(U53="Devis 1",M53,U53="Devis 1 majoré",M53*1.15,U53="Devis 2",P53,U53="Devis 3",S53),0)</f>
        <v>0</v>
      </c>
      <c r="X53" s="291">
        <f t="shared" si="4"/>
        <v>0</v>
      </c>
      <c r="Y53" s="263"/>
      <c r="Z53" s="317">
        <f t="shared" si="19"/>
        <v>0</v>
      </c>
      <c r="AA53" s="316">
        <f t="shared" si="19"/>
        <v>0</v>
      </c>
      <c r="AB53" s="317">
        <f t="shared" si="19"/>
        <v>0</v>
      </c>
      <c r="AC53" s="317">
        <f t="shared" si="18"/>
        <v>0</v>
      </c>
      <c r="AD53" s="300">
        <f t="shared" si="18"/>
        <v>0</v>
      </c>
      <c r="AE53" s="317">
        <f t="shared" si="18"/>
        <v>0</v>
      </c>
      <c r="AF53" s="301">
        <f t="shared" si="18"/>
        <v>0</v>
      </c>
      <c r="AG53" s="300">
        <f t="shared" si="18"/>
        <v>0</v>
      </c>
      <c r="AH53" s="300">
        <f t="shared" si="18"/>
        <v>0</v>
      </c>
      <c r="AI53" s="300">
        <f t="shared" si="18"/>
        <v>0</v>
      </c>
      <c r="AJ53" s="302">
        <f t="shared" si="18"/>
        <v>0</v>
      </c>
      <c r="AK53" s="302">
        <f t="shared" si="18"/>
        <v>0</v>
      </c>
      <c r="AL53" s="302">
        <f t="shared" si="13"/>
        <v>0</v>
      </c>
      <c r="AM53" s="302">
        <f t="shared" si="20"/>
        <v>0</v>
      </c>
      <c r="AN53" s="302">
        <f t="shared" si="20"/>
        <v>0</v>
      </c>
      <c r="AO53" s="302">
        <f t="shared" si="14"/>
        <v>0</v>
      </c>
      <c r="AP53" s="302">
        <f t="shared" si="21"/>
        <v>0</v>
      </c>
      <c r="AQ53" s="302">
        <f t="shared" si="21"/>
        <v>0</v>
      </c>
      <c r="AR53" s="302">
        <f t="shared" si="15"/>
        <v>0</v>
      </c>
      <c r="AS53" s="318">
        <f t="shared" si="8"/>
        <v>0</v>
      </c>
      <c r="AT53" s="319"/>
      <c r="AU53" s="302">
        <f t="shared" si="9"/>
        <v>0</v>
      </c>
      <c r="AV53" s="302">
        <f t="shared" si="16"/>
        <v>0</v>
      </c>
      <c r="AW53" s="284">
        <f t="shared" si="10"/>
        <v>0</v>
      </c>
      <c r="AX53" s="284">
        <f t="shared" si="11"/>
        <v>0</v>
      </c>
      <c r="AY53" s="284">
        <f t="shared" si="17"/>
        <v>0</v>
      </c>
      <c r="AZ53" s="289"/>
      <c r="BA53" s="290" t="str" cm="1">
        <f t="array" ref="BA53">_xlfn.IFS(AY53&gt;X53,"KO : Le montant retenu TTC est supérieur au montant présenté TTC. Merci de revoir la ligne de dépense ou plafonner son montant.",AW53&gt;V53,"Attention : Le montant retenu HT est supérieur au montant HT présenté. Merci de revoir la ligne de dépense, plafonner son montant, ou justifier la reventillation HT / TVA.",AX53&gt;W53,"Attention : Le montant TVA retenu est supérieur au montant TVA présenté. Merci de revoir la ligne de dépense, plafonner son montant, ou justifier la reventillation HT / TVA.",X53=0,"",AY53=X53,"OK",AY53&lt;X53,"Montant instruit inférieur au montant présenté.")</f>
        <v/>
      </c>
      <c r="BB53" s="291">
        <f t="shared" si="22"/>
        <v>0</v>
      </c>
      <c r="BC53" s="291">
        <f t="shared" si="22"/>
        <v>0</v>
      </c>
      <c r="BD53" s="291">
        <f t="shared" si="22"/>
        <v>0</v>
      </c>
    </row>
    <row r="54" spans="1:56">
      <c r="A54" s="68">
        <v>50</v>
      </c>
      <c r="B54" s="257"/>
      <c r="C54" s="258"/>
      <c r="D54" s="257"/>
      <c r="E54" s="257"/>
      <c r="F54" s="280"/>
      <c r="G54" s="281"/>
      <c r="H54" s="211"/>
      <c r="I54" s="257"/>
      <c r="J54" s="257"/>
      <c r="K54" s="257"/>
      <c r="L54" s="260"/>
      <c r="M54" s="261"/>
      <c r="N54" s="147">
        <f t="shared" si="0"/>
        <v>0</v>
      </c>
      <c r="O54" s="261"/>
      <c r="P54" s="261"/>
      <c r="Q54" s="147">
        <f t="shared" si="1"/>
        <v>0</v>
      </c>
      <c r="R54" s="261"/>
      <c r="S54" s="261"/>
      <c r="T54" s="220">
        <f t="shared" si="2"/>
        <v>0</v>
      </c>
      <c r="U54" s="262"/>
      <c r="V54" s="291">
        <f t="shared" si="3"/>
        <v>0</v>
      </c>
      <c r="W54" s="291" cm="1">
        <f t="array" ref="W54">IFERROR(_xlfn.IFS(U54="Devis 1",M54,U54="Devis 1 majoré",M54*1.15,U54="Devis 2",P54,U54="Devis 3",S54),0)</f>
        <v>0</v>
      </c>
      <c r="X54" s="291">
        <f t="shared" si="4"/>
        <v>0</v>
      </c>
      <c r="Y54" s="263"/>
      <c r="Z54" s="317">
        <f t="shared" si="19"/>
        <v>0</v>
      </c>
      <c r="AA54" s="316">
        <f t="shared" si="19"/>
        <v>0</v>
      </c>
      <c r="AB54" s="317">
        <f t="shared" si="19"/>
        <v>0</v>
      </c>
      <c r="AC54" s="317">
        <f t="shared" si="18"/>
        <v>0</v>
      </c>
      <c r="AD54" s="300">
        <f t="shared" si="18"/>
        <v>0</v>
      </c>
      <c r="AE54" s="317">
        <f t="shared" si="18"/>
        <v>0</v>
      </c>
      <c r="AF54" s="301">
        <f t="shared" ref="AF54:AK72" si="23">H54</f>
        <v>0</v>
      </c>
      <c r="AG54" s="300">
        <f t="shared" si="23"/>
        <v>0</v>
      </c>
      <c r="AH54" s="300">
        <f t="shared" si="23"/>
        <v>0</v>
      </c>
      <c r="AI54" s="300">
        <f t="shared" si="23"/>
        <v>0</v>
      </c>
      <c r="AJ54" s="302">
        <f t="shared" si="23"/>
        <v>0</v>
      </c>
      <c r="AK54" s="302">
        <f t="shared" si="23"/>
        <v>0</v>
      </c>
      <c r="AL54" s="302">
        <f t="shared" si="13"/>
        <v>0</v>
      </c>
      <c r="AM54" s="302">
        <f t="shared" si="20"/>
        <v>0</v>
      </c>
      <c r="AN54" s="302">
        <f t="shared" si="20"/>
        <v>0</v>
      </c>
      <c r="AO54" s="302">
        <f t="shared" si="14"/>
        <v>0</v>
      </c>
      <c r="AP54" s="302">
        <f t="shared" si="21"/>
        <v>0</v>
      </c>
      <c r="AQ54" s="302">
        <f t="shared" si="21"/>
        <v>0</v>
      </c>
      <c r="AR54" s="302">
        <f t="shared" si="15"/>
        <v>0</v>
      </c>
      <c r="AS54" s="318">
        <f t="shared" si="8"/>
        <v>0</v>
      </c>
      <c r="AT54" s="319"/>
      <c r="AU54" s="302">
        <f t="shared" si="9"/>
        <v>0</v>
      </c>
      <c r="AV54" s="302">
        <f t="shared" si="16"/>
        <v>0</v>
      </c>
      <c r="AW54" s="284">
        <f t="shared" si="10"/>
        <v>0</v>
      </c>
      <c r="AX54" s="284">
        <f t="shared" si="11"/>
        <v>0</v>
      </c>
      <c r="AY54" s="284">
        <f t="shared" si="17"/>
        <v>0</v>
      </c>
      <c r="AZ54" s="289"/>
      <c r="BA54" s="290" t="str" cm="1">
        <f t="array" ref="BA54">_xlfn.IFS(AY54&gt;X54,"KO : Le montant retenu TTC est supérieur au montant présenté TTC. Merci de revoir la ligne de dépense ou plafonner son montant.",AW54&gt;V54,"Attention : Le montant retenu HT est supérieur au montant HT présenté. Merci de revoir la ligne de dépense, plafonner son montant, ou justifier la reventillation HT / TVA.",AX54&gt;W54,"Attention : Le montant TVA retenu est supérieur au montant TVA présenté. Merci de revoir la ligne de dépense, plafonner son montant, ou justifier la reventillation HT / TVA.",X54=0,"",AY54=X54,"OK",AY54&lt;X54,"Montant instruit inférieur au montant présenté.")</f>
        <v/>
      </c>
      <c r="BB54" s="291">
        <f t="shared" si="22"/>
        <v>0</v>
      </c>
      <c r="BC54" s="291">
        <f t="shared" si="22"/>
        <v>0</v>
      </c>
      <c r="BD54" s="291">
        <f t="shared" si="22"/>
        <v>0</v>
      </c>
    </row>
    <row r="55" spans="1:56">
      <c r="A55" s="68">
        <v>51</v>
      </c>
      <c r="B55" s="257"/>
      <c r="C55" s="258"/>
      <c r="D55" s="257"/>
      <c r="E55" s="257"/>
      <c r="F55" s="280"/>
      <c r="G55" s="281"/>
      <c r="H55" s="211"/>
      <c r="I55" s="257"/>
      <c r="J55" s="257"/>
      <c r="K55" s="257"/>
      <c r="L55" s="260"/>
      <c r="M55" s="261"/>
      <c r="N55" s="147">
        <f t="shared" si="0"/>
        <v>0</v>
      </c>
      <c r="O55" s="261"/>
      <c r="P55" s="261"/>
      <c r="Q55" s="147">
        <f t="shared" si="1"/>
        <v>0</v>
      </c>
      <c r="R55" s="261"/>
      <c r="S55" s="261"/>
      <c r="T55" s="220">
        <f t="shared" si="2"/>
        <v>0</v>
      </c>
      <c r="U55" s="262"/>
      <c r="V55" s="291">
        <f t="shared" si="3"/>
        <v>0</v>
      </c>
      <c r="W55" s="291" cm="1">
        <f t="array" ref="W55">IFERROR(_xlfn.IFS(U55="Devis 1",M55,U55="Devis 1 majoré",M55*1.15,U55="Devis 2",P55,U55="Devis 3",S55),0)</f>
        <v>0</v>
      </c>
      <c r="X55" s="291">
        <f t="shared" si="4"/>
        <v>0</v>
      </c>
      <c r="Y55" s="263"/>
      <c r="Z55" s="317">
        <f t="shared" si="19"/>
        <v>0</v>
      </c>
      <c r="AA55" s="316">
        <f t="shared" si="19"/>
        <v>0</v>
      </c>
      <c r="AB55" s="317">
        <f t="shared" si="19"/>
        <v>0</v>
      </c>
      <c r="AC55" s="317">
        <f t="shared" si="19"/>
        <v>0</v>
      </c>
      <c r="AD55" s="300">
        <f t="shared" si="19"/>
        <v>0</v>
      </c>
      <c r="AE55" s="317">
        <f t="shared" si="19"/>
        <v>0</v>
      </c>
      <c r="AF55" s="301">
        <f t="shared" si="23"/>
        <v>0</v>
      </c>
      <c r="AG55" s="300">
        <f t="shared" si="23"/>
        <v>0</v>
      </c>
      <c r="AH55" s="300">
        <f t="shared" si="23"/>
        <v>0</v>
      </c>
      <c r="AI55" s="300">
        <f t="shared" si="23"/>
        <v>0</v>
      </c>
      <c r="AJ55" s="302">
        <f t="shared" si="23"/>
        <v>0</v>
      </c>
      <c r="AK55" s="302">
        <f t="shared" si="23"/>
        <v>0</v>
      </c>
      <c r="AL55" s="302">
        <f t="shared" si="13"/>
        <v>0</v>
      </c>
      <c r="AM55" s="302">
        <f t="shared" si="20"/>
        <v>0</v>
      </c>
      <c r="AN55" s="302">
        <f t="shared" si="20"/>
        <v>0</v>
      </c>
      <c r="AO55" s="302">
        <f t="shared" si="14"/>
        <v>0</v>
      </c>
      <c r="AP55" s="302">
        <f t="shared" si="21"/>
        <v>0</v>
      </c>
      <c r="AQ55" s="302">
        <f t="shared" si="21"/>
        <v>0</v>
      </c>
      <c r="AR55" s="302">
        <f t="shared" si="15"/>
        <v>0</v>
      </c>
      <c r="AS55" s="318">
        <f t="shared" si="8"/>
        <v>0</v>
      </c>
      <c r="AT55" s="319"/>
      <c r="AU55" s="302">
        <f t="shared" si="9"/>
        <v>0</v>
      </c>
      <c r="AV55" s="302">
        <f t="shared" si="16"/>
        <v>0</v>
      </c>
      <c r="AW55" s="284">
        <f t="shared" si="10"/>
        <v>0</v>
      </c>
      <c r="AX55" s="284">
        <f t="shared" si="11"/>
        <v>0</v>
      </c>
      <c r="AY55" s="284">
        <f t="shared" si="17"/>
        <v>0</v>
      </c>
      <c r="AZ55" s="289"/>
      <c r="BA55" s="290" t="str" cm="1">
        <f t="array" ref="BA55">_xlfn.IFS(AY55&gt;X55,"KO : Le montant retenu TTC est supérieur au montant présenté TTC. Merci de revoir la ligne de dépense ou plafonner son montant.",AW55&gt;V55,"Attention : Le montant retenu HT est supérieur au montant HT présenté. Merci de revoir la ligne de dépense, plafonner son montant, ou justifier la reventillation HT / TVA.",AX55&gt;W55,"Attention : Le montant TVA retenu est supérieur au montant TVA présenté. Merci de revoir la ligne de dépense, plafonner son montant, ou justifier la reventillation HT / TVA.",X55=0,"",AY55=X55,"OK",AY55&lt;X55,"Montant instruit inférieur au montant présenté.")</f>
        <v/>
      </c>
      <c r="BB55" s="291">
        <f t="shared" si="22"/>
        <v>0</v>
      </c>
      <c r="BC55" s="291">
        <f t="shared" si="22"/>
        <v>0</v>
      </c>
      <c r="BD55" s="291">
        <f t="shared" si="22"/>
        <v>0</v>
      </c>
    </row>
    <row r="56" spans="1:56">
      <c r="A56" s="68">
        <v>52</v>
      </c>
      <c r="B56" s="257"/>
      <c r="C56" s="258"/>
      <c r="D56" s="257"/>
      <c r="E56" s="257"/>
      <c r="F56" s="280"/>
      <c r="G56" s="281"/>
      <c r="H56" s="211"/>
      <c r="I56" s="257"/>
      <c r="J56" s="257"/>
      <c r="K56" s="257"/>
      <c r="L56" s="260"/>
      <c r="M56" s="261"/>
      <c r="N56" s="147">
        <f t="shared" si="0"/>
        <v>0</v>
      </c>
      <c r="O56" s="261"/>
      <c r="P56" s="261"/>
      <c r="Q56" s="147">
        <f t="shared" si="1"/>
        <v>0</v>
      </c>
      <c r="R56" s="261"/>
      <c r="S56" s="261"/>
      <c r="T56" s="220">
        <f t="shared" si="2"/>
        <v>0</v>
      </c>
      <c r="U56" s="262"/>
      <c r="V56" s="291">
        <f t="shared" si="3"/>
        <v>0</v>
      </c>
      <c r="W56" s="291" cm="1">
        <f t="array" ref="W56">IFERROR(_xlfn.IFS(U56="Devis 1",M56,U56="Devis 1 majoré",M56*1.15,U56="Devis 2",P56,U56="Devis 3",S56),0)</f>
        <v>0</v>
      </c>
      <c r="X56" s="291">
        <f t="shared" si="4"/>
        <v>0</v>
      </c>
      <c r="Y56" s="263"/>
      <c r="Z56" s="317">
        <f t="shared" si="19"/>
        <v>0</v>
      </c>
      <c r="AA56" s="316">
        <f t="shared" si="19"/>
        <v>0</v>
      </c>
      <c r="AB56" s="317">
        <f t="shared" si="19"/>
        <v>0</v>
      </c>
      <c r="AC56" s="317">
        <f t="shared" si="19"/>
        <v>0</v>
      </c>
      <c r="AD56" s="300">
        <f t="shared" si="19"/>
        <v>0</v>
      </c>
      <c r="AE56" s="317">
        <f t="shared" si="19"/>
        <v>0</v>
      </c>
      <c r="AF56" s="301">
        <f t="shared" si="23"/>
        <v>0</v>
      </c>
      <c r="AG56" s="300">
        <f t="shared" si="23"/>
        <v>0</v>
      </c>
      <c r="AH56" s="300">
        <f t="shared" si="23"/>
        <v>0</v>
      </c>
      <c r="AI56" s="300">
        <f t="shared" si="23"/>
        <v>0</v>
      </c>
      <c r="AJ56" s="302">
        <f t="shared" si="23"/>
        <v>0</v>
      </c>
      <c r="AK56" s="302">
        <f t="shared" si="23"/>
        <v>0</v>
      </c>
      <c r="AL56" s="302">
        <f t="shared" si="13"/>
        <v>0</v>
      </c>
      <c r="AM56" s="302">
        <f t="shared" si="20"/>
        <v>0</v>
      </c>
      <c r="AN56" s="302">
        <f t="shared" si="20"/>
        <v>0</v>
      </c>
      <c r="AO56" s="302">
        <f t="shared" si="14"/>
        <v>0</v>
      </c>
      <c r="AP56" s="302">
        <f t="shared" si="21"/>
        <v>0</v>
      </c>
      <c r="AQ56" s="302">
        <f t="shared" si="21"/>
        <v>0</v>
      </c>
      <c r="AR56" s="302">
        <f t="shared" si="15"/>
        <v>0</v>
      </c>
      <c r="AS56" s="318">
        <f t="shared" si="8"/>
        <v>0</v>
      </c>
      <c r="AT56" s="319"/>
      <c r="AU56" s="302">
        <f t="shared" si="9"/>
        <v>0</v>
      </c>
      <c r="AV56" s="302">
        <f t="shared" si="16"/>
        <v>0</v>
      </c>
      <c r="AW56" s="284">
        <f t="shared" si="10"/>
        <v>0</v>
      </c>
      <c r="AX56" s="284">
        <f t="shared" si="11"/>
        <v>0</v>
      </c>
      <c r="AY56" s="284">
        <f t="shared" si="17"/>
        <v>0</v>
      </c>
      <c r="AZ56" s="289"/>
      <c r="BA56" s="290" t="str" cm="1">
        <f t="array" ref="BA56">_xlfn.IFS(AY56&gt;X56,"KO : Le montant retenu TTC est supérieur au montant présenté TTC. Merci de revoir la ligne de dépense ou plafonner son montant.",AW56&gt;V56,"Attention : Le montant retenu HT est supérieur au montant HT présenté. Merci de revoir la ligne de dépense, plafonner son montant, ou justifier la reventillation HT / TVA.",AX56&gt;W56,"Attention : Le montant TVA retenu est supérieur au montant TVA présenté. Merci de revoir la ligne de dépense, plafonner son montant, ou justifier la reventillation HT / TVA.",X56=0,"",AY56=X56,"OK",AY56&lt;X56,"Montant instruit inférieur au montant présenté.")</f>
        <v/>
      </c>
      <c r="BB56" s="291">
        <f t="shared" si="22"/>
        <v>0</v>
      </c>
      <c r="BC56" s="291">
        <f t="shared" si="22"/>
        <v>0</v>
      </c>
      <c r="BD56" s="291">
        <f t="shared" si="22"/>
        <v>0</v>
      </c>
    </row>
    <row r="57" spans="1:56">
      <c r="A57" s="68">
        <v>53</v>
      </c>
      <c r="B57" s="257"/>
      <c r="C57" s="258"/>
      <c r="D57" s="257"/>
      <c r="E57" s="257"/>
      <c r="F57" s="280"/>
      <c r="G57" s="281"/>
      <c r="H57" s="211"/>
      <c r="I57" s="257"/>
      <c r="J57" s="257"/>
      <c r="K57" s="257"/>
      <c r="L57" s="260"/>
      <c r="M57" s="261"/>
      <c r="N57" s="147">
        <f t="shared" si="0"/>
        <v>0</v>
      </c>
      <c r="O57" s="261"/>
      <c r="P57" s="261"/>
      <c r="Q57" s="147">
        <f t="shared" si="1"/>
        <v>0</v>
      </c>
      <c r="R57" s="261"/>
      <c r="S57" s="261"/>
      <c r="T57" s="220">
        <f t="shared" si="2"/>
        <v>0</v>
      </c>
      <c r="U57" s="262"/>
      <c r="V57" s="291">
        <f t="shared" si="3"/>
        <v>0</v>
      </c>
      <c r="W57" s="291" cm="1">
        <f t="array" ref="W57">IFERROR(_xlfn.IFS(U57="Devis 1",M57,U57="Devis 1 majoré",M57*1.15,U57="Devis 2",P57,U57="Devis 3",S57),0)</f>
        <v>0</v>
      </c>
      <c r="X57" s="291">
        <f t="shared" si="4"/>
        <v>0</v>
      </c>
      <c r="Y57" s="263"/>
      <c r="Z57" s="317">
        <f t="shared" si="19"/>
        <v>0</v>
      </c>
      <c r="AA57" s="316">
        <f t="shared" si="19"/>
        <v>0</v>
      </c>
      <c r="AB57" s="317">
        <f t="shared" si="19"/>
        <v>0</v>
      </c>
      <c r="AC57" s="317">
        <f t="shared" si="19"/>
        <v>0</v>
      </c>
      <c r="AD57" s="300">
        <f t="shared" si="19"/>
        <v>0</v>
      </c>
      <c r="AE57" s="317">
        <f t="shared" si="19"/>
        <v>0</v>
      </c>
      <c r="AF57" s="301">
        <f t="shared" si="23"/>
        <v>0</v>
      </c>
      <c r="AG57" s="300">
        <f t="shared" si="23"/>
        <v>0</v>
      </c>
      <c r="AH57" s="300">
        <f t="shared" si="23"/>
        <v>0</v>
      </c>
      <c r="AI57" s="300">
        <f t="shared" si="23"/>
        <v>0</v>
      </c>
      <c r="AJ57" s="302">
        <f t="shared" si="23"/>
        <v>0</v>
      </c>
      <c r="AK57" s="302">
        <f t="shared" si="23"/>
        <v>0</v>
      </c>
      <c r="AL57" s="302">
        <f t="shared" si="13"/>
        <v>0</v>
      </c>
      <c r="AM57" s="302">
        <f t="shared" si="20"/>
        <v>0</v>
      </c>
      <c r="AN57" s="302">
        <f t="shared" si="20"/>
        <v>0</v>
      </c>
      <c r="AO57" s="302">
        <f t="shared" si="14"/>
        <v>0</v>
      </c>
      <c r="AP57" s="302">
        <f t="shared" si="21"/>
        <v>0</v>
      </c>
      <c r="AQ57" s="302">
        <f t="shared" si="21"/>
        <v>0</v>
      </c>
      <c r="AR57" s="302">
        <f t="shared" si="15"/>
        <v>0</v>
      </c>
      <c r="AS57" s="318">
        <f t="shared" si="8"/>
        <v>0</v>
      </c>
      <c r="AT57" s="319"/>
      <c r="AU57" s="302">
        <f t="shared" si="9"/>
        <v>0</v>
      </c>
      <c r="AV57" s="302">
        <f t="shared" si="16"/>
        <v>0</v>
      </c>
      <c r="AW57" s="284">
        <f t="shared" si="10"/>
        <v>0</v>
      </c>
      <c r="AX57" s="284">
        <f t="shared" si="11"/>
        <v>0</v>
      </c>
      <c r="AY57" s="284">
        <f t="shared" si="17"/>
        <v>0</v>
      </c>
      <c r="AZ57" s="289"/>
      <c r="BA57" s="290" t="str" cm="1">
        <f t="array" ref="BA57">_xlfn.IFS(AY57&gt;X57,"KO : Le montant retenu TTC est supérieur au montant présenté TTC. Merci de revoir la ligne de dépense ou plafonner son montant.",AW57&gt;V57,"Attention : Le montant retenu HT est supérieur au montant HT présenté. Merci de revoir la ligne de dépense, plafonner son montant, ou justifier la reventillation HT / TVA.",AX57&gt;W57,"Attention : Le montant TVA retenu est supérieur au montant TVA présenté. Merci de revoir la ligne de dépense, plafonner son montant, ou justifier la reventillation HT / TVA.",X57=0,"",AY57=X57,"OK",AY57&lt;X57,"Montant instruit inférieur au montant présenté.")</f>
        <v/>
      </c>
      <c r="BB57" s="291">
        <f t="shared" si="22"/>
        <v>0</v>
      </c>
      <c r="BC57" s="291">
        <f t="shared" si="22"/>
        <v>0</v>
      </c>
      <c r="BD57" s="291">
        <f t="shared" si="22"/>
        <v>0</v>
      </c>
    </row>
    <row r="58" spans="1:56">
      <c r="A58" s="68">
        <v>54</v>
      </c>
      <c r="B58" s="257"/>
      <c r="C58" s="258"/>
      <c r="D58" s="257"/>
      <c r="E58" s="257"/>
      <c r="F58" s="280"/>
      <c r="G58" s="281"/>
      <c r="H58" s="211"/>
      <c r="I58" s="257"/>
      <c r="J58" s="257"/>
      <c r="K58" s="257"/>
      <c r="L58" s="260"/>
      <c r="M58" s="261"/>
      <c r="N58" s="147">
        <f t="shared" si="0"/>
        <v>0</v>
      </c>
      <c r="O58" s="261"/>
      <c r="P58" s="261"/>
      <c r="Q58" s="147">
        <f t="shared" si="1"/>
        <v>0</v>
      </c>
      <c r="R58" s="261"/>
      <c r="S58" s="261"/>
      <c r="T58" s="220">
        <f t="shared" si="2"/>
        <v>0</v>
      </c>
      <c r="U58" s="262"/>
      <c r="V58" s="291">
        <f t="shared" si="3"/>
        <v>0</v>
      </c>
      <c r="W58" s="291" cm="1">
        <f t="array" ref="W58">IFERROR(_xlfn.IFS(U58="Devis 1",M58,U58="Devis 1 majoré",M58*1.15,U58="Devis 2",P58,U58="Devis 3",S58),0)</f>
        <v>0</v>
      </c>
      <c r="X58" s="291">
        <f t="shared" si="4"/>
        <v>0</v>
      </c>
      <c r="Y58" s="263"/>
      <c r="Z58" s="317">
        <f t="shared" si="19"/>
        <v>0</v>
      </c>
      <c r="AA58" s="316">
        <f t="shared" si="19"/>
        <v>0</v>
      </c>
      <c r="AB58" s="317">
        <f t="shared" si="19"/>
        <v>0</v>
      </c>
      <c r="AC58" s="317">
        <f t="shared" si="19"/>
        <v>0</v>
      </c>
      <c r="AD58" s="300">
        <f t="shared" si="19"/>
        <v>0</v>
      </c>
      <c r="AE58" s="317">
        <f t="shared" si="19"/>
        <v>0</v>
      </c>
      <c r="AF58" s="301">
        <f t="shared" si="23"/>
        <v>0</v>
      </c>
      <c r="AG58" s="300">
        <f t="shared" si="23"/>
        <v>0</v>
      </c>
      <c r="AH58" s="300">
        <f t="shared" si="23"/>
        <v>0</v>
      </c>
      <c r="AI58" s="300">
        <f t="shared" si="23"/>
        <v>0</v>
      </c>
      <c r="AJ58" s="302">
        <f t="shared" si="23"/>
        <v>0</v>
      </c>
      <c r="AK58" s="302">
        <f t="shared" si="23"/>
        <v>0</v>
      </c>
      <c r="AL58" s="302">
        <f t="shared" si="13"/>
        <v>0</v>
      </c>
      <c r="AM58" s="302">
        <f t="shared" si="20"/>
        <v>0</v>
      </c>
      <c r="AN58" s="302">
        <f t="shared" si="20"/>
        <v>0</v>
      </c>
      <c r="AO58" s="302">
        <f t="shared" si="14"/>
        <v>0</v>
      </c>
      <c r="AP58" s="302">
        <f t="shared" si="21"/>
        <v>0</v>
      </c>
      <c r="AQ58" s="302">
        <f t="shared" si="21"/>
        <v>0</v>
      </c>
      <c r="AR58" s="302">
        <f t="shared" si="15"/>
        <v>0</v>
      </c>
      <c r="AS58" s="318">
        <f t="shared" si="8"/>
        <v>0</v>
      </c>
      <c r="AT58" s="319"/>
      <c r="AU58" s="302">
        <f t="shared" si="9"/>
        <v>0</v>
      </c>
      <c r="AV58" s="302">
        <f t="shared" si="16"/>
        <v>0</v>
      </c>
      <c r="AW58" s="284">
        <f t="shared" si="10"/>
        <v>0</v>
      </c>
      <c r="AX58" s="284">
        <f t="shared" si="11"/>
        <v>0</v>
      </c>
      <c r="AY58" s="284">
        <f t="shared" si="17"/>
        <v>0</v>
      </c>
      <c r="AZ58" s="289"/>
      <c r="BA58" s="290" t="str" cm="1">
        <f t="array" ref="BA58">_xlfn.IFS(AY58&gt;X58,"KO : Le montant retenu TTC est supérieur au montant présenté TTC. Merci de revoir la ligne de dépense ou plafonner son montant.",AW58&gt;V58,"Attention : Le montant retenu HT est supérieur au montant HT présenté. Merci de revoir la ligne de dépense, plafonner son montant, ou justifier la reventillation HT / TVA.",AX58&gt;W58,"Attention : Le montant TVA retenu est supérieur au montant TVA présenté. Merci de revoir la ligne de dépense, plafonner son montant, ou justifier la reventillation HT / TVA.",X58=0,"",AY58=X58,"OK",AY58&lt;X58,"Montant instruit inférieur au montant présenté.")</f>
        <v/>
      </c>
      <c r="BB58" s="291">
        <f t="shared" si="22"/>
        <v>0</v>
      </c>
      <c r="BC58" s="291">
        <f t="shared" si="22"/>
        <v>0</v>
      </c>
      <c r="BD58" s="291">
        <f t="shared" si="22"/>
        <v>0</v>
      </c>
    </row>
    <row r="59" spans="1:56">
      <c r="A59" s="68">
        <v>55</v>
      </c>
      <c r="B59" s="257"/>
      <c r="C59" s="258"/>
      <c r="D59" s="257"/>
      <c r="E59" s="257"/>
      <c r="F59" s="280"/>
      <c r="G59" s="281"/>
      <c r="H59" s="211"/>
      <c r="I59" s="257"/>
      <c r="J59" s="257"/>
      <c r="K59" s="257"/>
      <c r="L59" s="260"/>
      <c r="M59" s="261"/>
      <c r="N59" s="147">
        <f t="shared" si="0"/>
        <v>0</v>
      </c>
      <c r="O59" s="261"/>
      <c r="P59" s="261"/>
      <c r="Q59" s="147">
        <f t="shared" si="1"/>
        <v>0</v>
      </c>
      <c r="R59" s="261"/>
      <c r="S59" s="261"/>
      <c r="T59" s="220">
        <f t="shared" si="2"/>
        <v>0</v>
      </c>
      <c r="U59" s="262"/>
      <c r="V59" s="291">
        <f t="shared" si="3"/>
        <v>0</v>
      </c>
      <c r="W59" s="291" cm="1">
        <f t="array" ref="W59">IFERROR(_xlfn.IFS(U59="Devis 1",M59,U59="Devis 1 majoré",M59*1.15,U59="Devis 2",P59,U59="Devis 3",S59),0)</f>
        <v>0</v>
      </c>
      <c r="X59" s="291">
        <f t="shared" si="4"/>
        <v>0</v>
      </c>
      <c r="Y59" s="263"/>
      <c r="Z59" s="317">
        <f t="shared" ref="Z59:AK87" si="24">B59</f>
        <v>0</v>
      </c>
      <c r="AA59" s="316">
        <f t="shared" si="24"/>
        <v>0</v>
      </c>
      <c r="AB59" s="317">
        <f t="shared" si="24"/>
        <v>0</v>
      </c>
      <c r="AC59" s="317">
        <f t="shared" si="24"/>
        <v>0</v>
      </c>
      <c r="AD59" s="300">
        <f t="shared" si="24"/>
        <v>0</v>
      </c>
      <c r="AE59" s="317">
        <f t="shared" si="24"/>
        <v>0</v>
      </c>
      <c r="AF59" s="301">
        <f t="shared" si="23"/>
        <v>0</v>
      </c>
      <c r="AG59" s="300">
        <f t="shared" si="23"/>
        <v>0</v>
      </c>
      <c r="AH59" s="300">
        <f t="shared" si="23"/>
        <v>0</v>
      </c>
      <c r="AI59" s="300">
        <f t="shared" si="23"/>
        <v>0</v>
      </c>
      <c r="AJ59" s="302">
        <f t="shared" si="23"/>
        <v>0</v>
      </c>
      <c r="AK59" s="302">
        <f t="shared" si="23"/>
        <v>0</v>
      </c>
      <c r="AL59" s="302">
        <f t="shared" si="13"/>
        <v>0</v>
      </c>
      <c r="AM59" s="302">
        <f t="shared" si="20"/>
        <v>0</v>
      </c>
      <c r="AN59" s="302">
        <f t="shared" si="20"/>
        <v>0</v>
      </c>
      <c r="AO59" s="302">
        <f t="shared" si="14"/>
        <v>0</v>
      </c>
      <c r="AP59" s="302">
        <f t="shared" si="21"/>
        <v>0</v>
      </c>
      <c r="AQ59" s="302">
        <f t="shared" si="21"/>
        <v>0</v>
      </c>
      <c r="AR59" s="302">
        <f t="shared" si="15"/>
        <v>0</v>
      </c>
      <c r="AS59" s="318">
        <f t="shared" si="8"/>
        <v>0</v>
      </c>
      <c r="AT59" s="319"/>
      <c r="AU59" s="302">
        <f t="shared" si="9"/>
        <v>0</v>
      </c>
      <c r="AV59" s="302">
        <f t="shared" si="16"/>
        <v>0</v>
      </c>
      <c r="AW59" s="284">
        <f t="shared" si="10"/>
        <v>0</v>
      </c>
      <c r="AX59" s="284">
        <f t="shared" si="11"/>
        <v>0</v>
      </c>
      <c r="AY59" s="284">
        <f t="shared" si="17"/>
        <v>0</v>
      </c>
      <c r="AZ59" s="289"/>
      <c r="BA59" s="290" t="str" cm="1">
        <f t="array" ref="BA59">_xlfn.IFS(AY59&gt;X59,"KO : Le montant retenu TTC est supérieur au montant présenté TTC. Merci de revoir la ligne de dépense ou plafonner son montant.",AW59&gt;V59,"Attention : Le montant retenu HT est supérieur au montant HT présenté. Merci de revoir la ligne de dépense, plafonner son montant, ou justifier la reventillation HT / TVA.",AX59&gt;W59,"Attention : Le montant TVA retenu est supérieur au montant TVA présenté. Merci de revoir la ligne de dépense, plafonner son montant, ou justifier la reventillation HT / TVA.",X59=0,"",AY59=X59,"OK",AY59&lt;X59,"Montant instruit inférieur au montant présenté.")</f>
        <v/>
      </c>
      <c r="BB59" s="291">
        <f t="shared" si="22"/>
        <v>0</v>
      </c>
      <c r="BC59" s="291">
        <f t="shared" si="22"/>
        <v>0</v>
      </c>
      <c r="BD59" s="291">
        <f t="shared" si="22"/>
        <v>0</v>
      </c>
    </row>
    <row r="60" spans="1:56">
      <c r="A60" s="68">
        <v>56</v>
      </c>
      <c r="B60" s="257"/>
      <c r="C60" s="258"/>
      <c r="D60" s="257"/>
      <c r="E60" s="257"/>
      <c r="F60" s="280"/>
      <c r="G60" s="281"/>
      <c r="H60" s="211"/>
      <c r="I60" s="257"/>
      <c r="J60" s="257"/>
      <c r="K60" s="257"/>
      <c r="L60" s="260"/>
      <c r="M60" s="261"/>
      <c r="N60" s="147">
        <f t="shared" si="0"/>
        <v>0</v>
      </c>
      <c r="O60" s="261"/>
      <c r="P60" s="261"/>
      <c r="Q60" s="147">
        <f t="shared" si="1"/>
        <v>0</v>
      </c>
      <c r="R60" s="261"/>
      <c r="S60" s="261"/>
      <c r="T60" s="220">
        <f t="shared" si="2"/>
        <v>0</v>
      </c>
      <c r="U60" s="262"/>
      <c r="V60" s="291">
        <f t="shared" si="3"/>
        <v>0</v>
      </c>
      <c r="W60" s="291" cm="1">
        <f t="array" ref="W60">IFERROR(_xlfn.IFS(U60="Devis 1",M60,U60="Devis 1 majoré",M60*1.15,U60="Devis 2",P60,U60="Devis 3",S60),0)</f>
        <v>0</v>
      </c>
      <c r="X60" s="291">
        <f t="shared" si="4"/>
        <v>0</v>
      </c>
      <c r="Y60" s="263"/>
      <c r="Z60" s="317">
        <f t="shared" si="24"/>
        <v>0</v>
      </c>
      <c r="AA60" s="316">
        <f t="shared" si="24"/>
        <v>0</v>
      </c>
      <c r="AB60" s="317">
        <f t="shared" si="24"/>
        <v>0</v>
      </c>
      <c r="AC60" s="317">
        <f t="shared" si="24"/>
        <v>0</v>
      </c>
      <c r="AD60" s="300">
        <f t="shared" si="24"/>
        <v>0</v>
      </c>
      <c r="AE60" s="317">
        <f t="shared" si="24"/>
        <v>0</v>
      </c>
      <c r="AF60" s="301">
        <f t="shared" si="23"/>
        <v>0</v>
      </c>
      <c r="AG60" s="300">
        <f t="shared" si="23"/>
        <v>0</v>
      </c>
      <c r="AH60" s="300">
        <f t="shared" si="23"/>
        <v>0</v>
      </c>
      <c r="AI60" s="300">
        <f t="shared" si="23"/>
        <v>0</v>
      </c>
      <c r="AJ60" s="302">
        <f t="shared" si="23"/>
        <v>0</v>
      </c>
      <c r="AK60" s="302">
        <f t="shared" si="23"/>
        <v>0</v>
      </c>
      <c r="AL60" s="302">
        <f t="shared" si="13"/>
        <v>0</v>
      </c>
      <c r="AM60" s="302">
        <f t="shared" si="20"/>
        <v>0</v>
      </c>
      <c r="AN60" s="302">
        <f t="shared" si="20"/>
        <v>0</v>
      </c>
      <c r="AO60" s="302">
        <f t="shared" si="14"/>
        <v>0</v>
      </c>
      <c r="AP60" s="302">
        <f t="shared" si="21"/>
        <v>0</v>
      </c>
      <c r="AQ60" s="302">
        <f t="shared" si="21"/>
        <v>0</v>
      </c>
      <c r="AR60" s="302">
        <f t="shared" si="15"/>
        <v>0</v>
      </c>
      <c r="AS60" s="318">
        <f t="shared" si="8"/>
        <v>0</v>
      </c>
      <c r="AT60" s="319"/>
      <c r="AU60" s="302">
        <f t="shared" si="9"/>
        <v>0</v>
      </c>
      <c r="AV60" s="302">
        <f t="shared" si="16"/>
        <v>0</v>
      </c>
      <c r="AW60" s="284">
        <f t="shared" si="10"/>
        <v>0</v>
      </c>
      <c r="AX60" s="284">
        <f t="shared" si="11"/>
        <v>0</v>
      </c>
      <c r="AY60" s="284">
        <f t="shared" si="17"/>
        <v>0</v>
      </c>
      <c r="AZ60" s="289"/>
      <c r="BA60" s="290" t="str" cm="1">
        <f t="array" ref="BA60">_xlfn.IFS(AY60&gt;X60,"KO : Le montant retenu TTC est supérieur au montant présenté TTC. Merci de revoir la ligne de dépense ou plafonner son montant.",AW60&gt;V60,"Attention : Le montant retenu HT est supérieur au montant HT présenté. Merci de revoir la ligne de dépense, plafonner son montant, ou justifier la reventillation HT / TVA.",AX60&gt;W60,"Attention : Le montant TVA retenu est supérieur au montant TVA présenté. Merci de revoir la ligne de dépense, plafonner son montant, ou justifier la reventillation HT / TVA.",X60=0,"",AY60=X60,"OK",AY60&lt;X60,"Montant instruit inférieur au montant présenté.")</f>
        <v/>
      </c>
      <c r="BB60" s="291">
        <f t="shared" si="22"/>
        <v>0</v>
      </c>
      <c r="BC60" s="291">
        <f t="shared" si="22"/>
        <v>0</v>
      </c>
      <c r="BD60" s="291">
        <f t="shared" si="22"/>
        <v>0</v>
      </c>
    </row>
    <row r="61" spans="1:56">
      <c r="A61" s="68">
        <v>57</v>
      </c>
      <c r="B61" s="257"/>
      <c r="C61" s="258"/>
      <c r="D61" s="257"/>
      <c r="E61" s="257"/>
      <c r="F61" s="280"/>
      <c r="G61" s="281"/>
      <c r="H61" s="211"/>
      <c r="I61" s="257"/>
      <c r="J61" s="257"/>
      <c r="K61" s="257"/>
      <c r="L61" s="260"/>
      <c r="M61" s="261"/>
      <c r="N61" s="147">
        <f t="shared" si="0"/>
        <v>0</v>
      </c>
      <c r="O61" s="261"/>
      <c r="P61" s="261"/>
      <c r="Q61" s="147">
        <f t="shared" si="1"/>
        <v>0</v>
      </c>
      <c r="R61" s="261"/>
      <c r="S61" s="261"/>
      <c r="T61" s="220">
        <f t="shared" si="2"/>
        <v>0</v>
      </c>
      <c r="U61" s="262"/>
      <c r="V61" s="291">
        <f t="shared" si="3"/>
        <v>0</v>
      </c>
      <c r="W61" s="291" cm="1">
        <f t="array" ref="W61">IFERROR(_xlfn.IFS(U61="Devis 1",M61,U61="Devis 1 majoré",M61*1.15,U61="Devis 2",P61,U61="Devis 3",S61),0)</f>
        <v>0</v>
      </c>
      <c r="X61" s="291">
        <f t="shared" si="4"/>
        <v>0</v>
      </c>
      <c r="Y61" s="263"/>
      <c r="Z61" s="317">
        <f t="shared" si="24"/>
        <v>0</v>
      </c>
      <c r="AA61" s="316">
        <f t="shared" si="24"/>
        <v>0</v>
      </c>
      <c r="AB61" s="317">
        <f t="shared" si="24"/>
        <v>0</v>
      </c>
      <c r="AC61" s="317">
        <f t="shared" si="24"/>
        <v>0</v>
      </c>
      <c r="AD61" s="300">
        <f t="shared" si="24"/>
        <v>0</v>
      </c>
      <c r="AE61" s="317">
        <f t="shared" si="24"/>
        <v>0</v>
      </c>
      <c r="AF61" s="301">
        <f t="shared" si="23"/>
        <v>0</v>
      </c>
      <c r="AG61" s="300">
        <f t="shared" si="23"/>
        <v>0</v>
      </c>
      <c r="AH61" s="300">
        <f t="shared" si="23"/>
        <v>0</v>
      </c>
      <c r="AI61" s="300">
        <f t="shared" si="23"/>
        <v>0</v>
      </c>
      <c r="AJ61" s="302">
        <f t="shared" si="23"/>
        <v>0</v>
      </c>
      <c r="AK61" s="302">
        <f t="shared" si="23"/>
        <v>0</v>
      </c>
      <c r="AL61" s="302">
        <f t="shared" si="13"/>
        <v>0</v>
      </c>
      <c r="AM61" s="302">
        <f t="shared" si="20"/>
        <v>0</v>
      </c>
      <c r="AN61" s="302">
        <f t="shared" si="20"/>
        <v>0</v>
      </c>
      <c r="AO61" s="302">
        <f t="shared" si="14"/>
        <v>0</v>
      </c>
      <c r="AP61" s="302">
        <f t="shared" si="21"/>
        <v>0</v>
      </c>
      <c r="AQ61" s="302">
        <f t="shared" si="21"/>
        <v>0</v>
      </c>
      <c r="AR61" s="302">
        <f t="shared" si="15"/>
        <v>0</v>
      </c>
      <c r="AS61" s="318">
        <f t="shared" si="8"/>
        <v>0</v>
      </c>
      <c r="AT61" s="319"/>
      <c r="AU61" s="302">
        <f t="shared" si="9"/>
        <v>0</v>
      </c>
      <c r="AV61" s="302">
        <f t="shared" si="16"/>
        <v>0</v>
      </c>
      <c r="AW61" s="284">
        <f t="shared" si="10"/>
        <v>0</v>
      </c>
      <c r="AX61" s="284">
        <f t="shared" si="11"/>
        <v>0</v>
      </c>
      <c r="AY61" s="284">
        <f t="shared" si="17"/>
        <v>0</v>
      </c>
      <c r="AZ61" s="289"/>
      <c r="BA61" s="290" t="str" cm="1">
        <f t="array" ref="BA61">_xlfn.IFS(AY61&gt;X61,"KO : Le montant retenu TTC est supérieur au montant présenté TTC. Merci de revoir la ligne de dépense ou plafonner son montant.",AW61&gt;V61,"Attention : Le montant retenu HT est supérieur au montant HT présenté. Merci de revoir la ligne de dépense, plafonner son montant, ou justifier la reventillation HT / TVA.",AX61&gt;W61,"Attention : Le montant TVA retenu est supérieur au montant TVA présenté. Merci de revoir la ligne de dépense, plafonner son montant, ou justifier la reventillation HT / TVA.",X61=0,"",AY61=X61,"OK",AY61&lt;X61,"Montant instruit inférieur au montant présenté.")</f>
        <v/>
      </c>
      <c r="BB61" s="291">
        <f t="shared" si="22"/>
        <v>0</v>
      </c>
      <c r="BC61" s="291">
        <f t="shared" si="22"/>
        <v>0</v>
      </c>
      <c r="BD61" s="291">
        <f t="shared" si="22"/>
        <v>0</v>
      </c>
    </row>
    <row r="62" spans="1:56">
      <c r="A62" s="68">
        <v>58</v>
      </c>
      <c r="B62" s="257"/>
      <c r="C62" s="258"/>
      <c r="D62" s="257"/>
      <c r="E62" s="257"/>
      <c r="F62" s="280"/>
      <c r="G62" s="281"/>
      <c r="H62" s="211"/>
      <c r="I62" s="257"/>
      <c r="J62" s="257"/>
      <c r="K62" s="257"/>
      <c r="L62" s="260"/>
      <c r="M62" s="261"/>
      <c r="N62" s="147">
        <f t="shared" si="0"/>
        <v>0</v>
      </c>
      <c r="O62" s="261"/>
      <c r="P62" s="261"/>
      <c r="Q62" s="147">
        <f t="shared" si="1"/>
        <v>0</v>
      </c>
      <c r="R62" s="261"/>
      <c r="S62" s="261"/>
      <c r="T62" s="220">
        <f t="shared" si="2"/>
        <v>0</v>
      </c>
      <c r="U62" s="262"/>
      <c r="V62" s="291">
        <f t="shared" si="3"/>
        <v>0</v>
      </c>
      <c r="W62" s="291" cm="1">
        <f t="array" ref="W62">IFERROR(_xlfn.IFS(U62="Devis 1",M62,U62="Devis 1 majoré",M62*1.15,U62="Devis 2",P62,U62="Devis 3",S62),0)</f>
        <v>0</v>
      </c>
      <c r="X62" s="291">
        <f t="shared" si="4"/>
        <v>0</v>
      </c>
      <c r="Y62" s="263"/>
      <c r="Z62" s="317">
        <f t="shared" si="24"/>
        <v>0</v>
      </c>
      <c r="AA62" s="316">
        <f t="shared" si="24"/>
        <v>0</v>
      </c>
      <c r="AB62" s="317">
        <f t="shared" si="24"/>
        <v>0</v>
      </c>
      <c r="AC62" s="317">
        <f t="shared" si="24"/>
        <v>0</v>
      </c>
      <c r="AD62" s="300">
        <f t="shared" si="24"/>
        <v>0</v>
      </c>
      <c r="AE62" s="317">
        <f t="shared" si="24"/>
        <v>0</v>
      </c>
      <c r="AF62" s="301">
        <f t="shared" si="23"/>
        <v>0</v>
      </c>
      <c r="AG62" s="300">
        <f t="shared" si="23"/>
        <v>0</v>
      </c>
      <c r="AH62" s="300">
        <f t="shared" si="23"/>
        <v>0</v>
      </c>
      <c r="AI62" s="300">
        <f t="shared" si="23"/>
        <v>0</v>
      </c>
      <c r="AJ62" s="302">
        <f t="shared" si="23"/>
        <v>0</v>
      </c>
      <c r="AK62" s="302">
        <f t="shared" si="23"/>
        <v>0</v>
      </c>
      <c r="AL62" s="302">
        <f t="shared" si="13"/>
        <v>0</v>
      </c>
      <c r="AM62" s="302">
        <f t="shared" si="20"/>
        <v>0</v>
      </c>
      <c r="AN62" s="302">
        <f t="shared" si="20"/>
        <v>0</v>
      </c>
      <c r="AO62" s="302">
        <f t="shared" si="14"/>
        <v>0</v>
      </c>
      <c r="AP62" s="302">
        <f t="shared" si="21"/>
        <v>0</v>
      </c>
      <c r="AQ62" s="302">
        <f t="shared" si="21"/>
        <v>0</v>
      </c>
      <c r="AR62" s="302">
        <f t="shared" si="15"/>
        <v>0</v>
      </c>
      <c r="AS62" s="318">
        <f t="shared" si="8"/>
        <v>0</v>
      </c>
      <c r="AT62" s="319"/>
      <c r="AU62" s="302">
        <f t="shared" si="9"/>
        <v>0</v>
      </c>
      <c r="AV62" s="302">
        <f t="shared" si="16"/>
        <v>0</v>
      </c>
      <c r="AW62" s="284">
        <f t="shared" si="10"/>
        <v>0</v>
      </c>
      <c r="AX62" s="284">
        <f t="shared" si="11"/>
        <v>0</v>
      </c>
      <c r="AY62" s="284">
        <f t="shared" si="17"/>
        <v>0</v>
      </c>
      <c r="AZ62" s="289"/>
      <c r="BA62" s="290" t="str" cm="1">
        <f t="array" ref="BA62">_xlfn.IFS(AY62&gt;X62,"KO : Le montant retenu TTC est supérieur au montant présenté TTC. Merci de revoir la ligne de dépense ou plafonner son montant.",AW62&gt;V62,"Attention : Le montant retenu HT est supérieur au montant HT présenté. Merci de revoir la ligne de dépense, plafonner son montant, ou justifier la reventillation HT / TVA.",AX62&gt;W62,"Attention : Le montant TVA retenu est supérieur au montant TVA présenté. Merci de revoir la ligne de dépense, plafonner son montant, ou justifier la reventillation HT / TVA.",X62=0,"",AY62=X62,"OK",AY62&lt;X62,"Montant instruit inférieur au montant présenté.")</f>
        <v/>
      </c>
      <c r="BB62" s="291">
        <f t="shared" si="22"/>
        <v>0</v>
      </c>
      <c r="BC62" s="291">
        <f t="shared" si="22"/>
        <v>0</v>
      </c>
      <c r="BD62" s="291">
        <f t="shared" si="22"/>
        <v>0</v>
      </c>
    </row>
    <row r="63" spans="1:56">
      <c r="A63" s="68">
        <v>59</v>
      </c>
      <c r="B63" s="257"/>
      <c r="C63" s="258"/>
      <c r="D63" s="257"/>
      <c r="E63" s="257"/>
      <c r="F63" s="280"/>
      <c r="G63" s="281"/>
      <c r="H63" s="211"/>
      <c r="I63" s="257"/>
      <c r="J63" s="257"/>
      <c r="K63" s="257"/>
      <c r="L63" s="260"/>
      <c r="M63" s="261"/>
      <c r="N63" s="147">
        <f t="shared" si="0"/>
        <v>0</v>
      </c>
      <c r="O63" s="261"/>
      <c r="P63" s="261"/>
      <c r="Q63" s="147">
        <f t="shared" si="1"/>
        <v>0</v>
      </c>
      <c r="R63" s="261"/>
      <c r="S63" s="261"/>
      <c r="T63" s="220">
        <f t="shared" si="2"/>
        <v>0</v>
      </c>
      <c r="U63" s="262"/>
      <c r="V63" s="291">
        <f t="shared" si="3"/>
        <v>0</v>
      </c>
      <c r="W63" s="291" cm="1">
        <f t="array" ref="W63">IFERROR(_xlfn.IFS(U63="Devis 1",M63,U63="Devis 1 majoré",M63*1.15,U63="Devis 2",P63,U63="Devis 3",S63),0)</f>
        <v>0</v>
      </c>
      <c r="X63" s="291">
        <f t="shared" si="4"/>
        <v>0</v>
      </c>
      <c r="Y63" s="263"/>
      <c r="Z63" s="317">
        <f t="shared" si="24"/>
        <v>0</v>
      </c>
      <c r="AA63" s="316">
        <f t="shared" si="24"/>
        <v>0</v>
      </c>
      <c r="AB63" s="317">
        <f t="shared" si="24"/>
        <v>0</v>
      </c>
      <c r="AC63" s="317">
        <f t="shared" si="24"/>
        <v>0</v>
      </c>
      <c r="AD63" s="300">
        <f t="shared" si="24"/>
        <v>0</v>
      </c>
      <c r="AE63" s="317">
        <f t="shared" si="24"/>
        <v>0</v>
      </c>
      <c r="AF63" s="301">
        <f t="shared" si="23"/>
        <v>0</v>
      </c>
      <c r="AG63" s="300">
        <f t="shared" si="23"/>
        <v>0</v>
      </c>
      <c r="AH63" s="300">
        <f t="shared" si="23"/>
        <v>0</v>
      </c>
      <c r="AI63" s="300">
        <f t="shared" si="23"/>
        <v>0</v>
      </c>
      <c r="AJ63" s="302">
        <f t="shared" si="23"/>
        <v>0</v>
      </c>
      <c r="AK63" s="302">
        <f t="shared" si="23"/>
        <v>0</v>
      </c>
      <c r="AL63" s="302">
        <f t="shared" si="13"/>
        <v>0</v>
      </c>
      <c r="AM63" s="302">
        <f t="shared" si="20"/>
        <v>0</v>
      </c>
      <c r="AN63" s="302">
        <f t="shared" si="20"/>
        <v>0</v>
      </c>
      <c r="AO63" s="302">
        <f t="shared" si="14"/>
        <v>0</v>
      </c>
      <c r="AP63" s="302">
        <f t="shared" si="21"/>
        <v>0</v>
      </c>
      <c r="AQ63" s="302">
        <f t="shared" si="21"/>
        <v>0</v>
      </c>
      <c r="AR63" s="302">
        <f t="shared" si="15"/>
        <v>0</v>
      </c>
      <c r="AS63" s="318">
        <f t="shared" si="8"/>
        <v>0</v>
      </c>
      <c r="AT63" s="319"/>
      <c r="AU63" s="302">
        <f t="shared" si="9"/>
        <v>0</v>
      </c>
      <c r="AV63" s="302">
        <f t="shared" si="16"/>
        <v>0</v>
      </c>
      <c r="AW63" s="284">
        <f t="shared" si="10"/>
        <v>0</v>
      </c>
      <c r="AX63" s="284">
        <f t="shared" si="11"/>
        <v>0</v>
      </c>
      <c r="AY63" s="284">
        <f t="shared" si="17"/>
        <v>0</v>
      </c>
      <c r="AZ63" s="289"/>
      <c r="BA63" s="290" t="str" cm="1">
        <f t="array" ref="BA63">_xlfn.IFS(AY63&gt;X63,"KO : Le montant retenu TTC est supérieur au montant présenté TTC. Merci de revoir la ligne de dépense ou plafonner son montant.",AW63&gt;V63,"Attention : Le montant retenu HT est supérieur au montant HT présenté. Merci de revoir la ligne de dépense, plafonner son montant, ou justifier la reventillation HT / TVA.",AX63&gt;W63,"Attention : Le montant TVA retenu est supérieur au montant TVA présenté. Merci de revoir la ligne de dépense, plafonner son montant, ou justifier la reventillation HT / TVA.",X63=0,"",AY63=X63,"OK",AY63&lt;X63,"Montant instruit inférieur au montant présenté.")</f>
        <v/>
      </c>
      <c r="BB63" s="291">
        <f t="shared" si="22"/>
        <v>0</v>
      </c>
      <c r="BC63" s="291">
        <f t="shared" si="22"/>
        <v>0</v>
      </c>
      <c r="BD63" s="291">
        <f t="shared" si="22"/>
        <v>0</v>
      </c>
    </row>
    <row r="64" spans="1:56">
      <c r="A64" s="68">
        <v>60</v>
      </c>
      <c r="B64" s="257"/>
      <c r="C64" s="258"/>
      <c r="D64" s="257"/>
      <c r="E64" s="257"/>
      <c r="F64" s="280"/>
      <c r="G64" s="281"/>
      <c r="H64" s="211"/>
      <c r="I64" s="257"/>
      <c r="J64" s="257"/>
      <c r="K64" s="257"/>
      <c r="L64" s="260"/>
      <c r="M64" s="261"/>
      <c r="N64" s="147">
        <f t="shared" si="0"/>
        <v>0</v>
      </c>
      <c r="O64" s="261"/>
      <c r="P64" s="261"/>
      <c r="Q64" s="147">
        <f t="shared" si="1"/>
        <v>0</v>
      </c>
      <c r="R64" s="261"/>
      <c r="S64" s="261"/>
      <c r="T64" s="220">
        <f t="shared" si="2"/>
        <v>0</v>
      </c>
      <c r="U64" s="262"/>
      <c r="V64" s="291">
        <f t="shared" si="3"/>
        <v>0</v>
      </c>
      <c r="W64" s="291" cm="1">
        <f t="array" ref="W64">IFERROR(_xlfn.IFS(U64="Devis 1",M64,U64="Devis 1 majoré",M64*1.15,U64="Devis 2",P64,U64="Devis 3",S64),0)</f>
        <v>0</v>
      </c>
      <c r="X64" s="291">
        <f t="shared" si="4"/>
        <v>0</v>
      </c>
      <c r="Y64" s="263"/>
      <c r="Z64" s="317">
        <f t="shared" si="24"/>
        <v>0</v>
      </c>
      <c r="AA64" s="316">
        <f t="shared" si="24"/>
        <v>0</v>
      </c>
      <c r="AB64" s="317">
        <f t="shared" si="24"/>
        <v>0</v>
      </c>
      <c r="AC64" s="317">
        <f t="shared" si="24"/>
        <v>0</v>
      </c>
      <c r="AD64" s="300">
        <f t="shared" si="24"/>
        <v>0</v>
      </c>
      <c r="AE64" s="317">
        <f t="shared" si="24"/>
        <v>0</v>
      </c>
      <c r="AF64" s="301">
        <f t="shared" si="23"/>
        <v>0</v>
      </c>
      <c r="AG64" s="300">
        <f t="shared" si="23"/>
        <v>0</v>
      </c>
      <c r="AH64" s="300">
        <f t="shared" si="23"/>
        <v>0</v>
      </c>
      <c r="AI64" s="300">
        <f t="shared" si="23"/>
        <v>0</v>
      </c>
      <c r="AJ64" s="302">
        <f t="shared" si="23"/>
        <v>0</v>
      </c>
      <c r="AK64" s="302">
        <f t="shared" si="23"/>
        <v>0</v>
      </c>
      <c r="AL64" s="302">
        <f t="shared" si="13"/>
        <v>0</v>
      </c>
      <c r="AM64" s="302">
        <f t="shared" si="20"/>
        <v>0</v>
      </c>
      <c r="AN64" s="302">
        <f t="shared" si="20"/>
        <v>0</v>
      </c>
      <c r="AO64" s="302">
        <f t="shared" si="14"/>
        <v>0</v>
      </c>
      <c r="AP64" s="302">
        <f t="shared" si="21"/>
        <v>0</v>
      </c>
      <c r="AQ64" s="302">
        <f t="shared" si="21"/>
        <v>0</v>
      </c>
      <c r="AR64" s="302">
        <f t="shared" si="15"/>
        <v>0</v>
      </c>
      <c r="AS64" s="318">
        <f t="shared" si="8"/>
        <v>0</v>
      </c>
      <c r="AT64" s="319"/>
      <c r="AU64" s="302">
        <f t="shared" si="9"/>
        <v>0</v>
      </c>
      <c r="AV64" s="302">
        <f t="shared" si="16"/>
        <v>0</v>
      </c>
      <c r="AW64" s="284">
        <f t="shared" si="10"/>
        <v>0</v>
      </c>
      <c r="AX64" s="284">
        <f t="shared" si="11"/>
        <v>0</v>
      </c>
      <c r="AY64" s="284">
        <f t="shared" si="17"/>
        <v>0</v>
      </c>
      <c r="AZ64" s="289"/>
      <c r="BA64" s="290" t="str" cm="1">
        <f t="array" ref="BA64">_xlfn.IFS(AY64&gt;X64,"KO : Le montant retenu TTC est supérieur au montant présenté TTC. Merci de revoir la ligne de dépense ou plafonner son montant.",AW64&gt;V64,"Attention : Le montant retenu HT est supérieur au montant HT présenté. Merci de revoir la ligne de dépense, plafonner son montant, ou justifier la reventillation HT / TVA.",AX64&gt;W64,"Attention : Le montant TVA retenu est supérieur au montant TVA présenté. Merci de revoir la ligne de dépense, plafonner son montant, ou justifier la reventillation HT / TVA.",X64=0,"",AY64=X64,"OK",AY64&lt;X64,"Montant instruit inférieur au montant présenté.")</f>
        <v/>
      </c>
      <c r="BB64" s="291">
        <f t="shared" si="22"/>
        <v>0</v>
      </c>
      <c r="BC64" s="291">
        <f t="shared" si="22"/>
        <v>0</v>
      </c>
      <c r="BD64" s="291">
        <f t="shared" si="22"/>
        <v>0</v>
      </c>
    </row>
    <row r="65" spans="1:56">
      <c r="A65" s="68">
        <v>61</v>
      </c>
      <c r="B65" s="257"/>
      <c r="C65" s="258"/>
      <c r="D65" s="257"/>
      <c r="E65" s="257"/>
      <c r="F65" s="280"/>
      <c r="G65" s="281"/>
      <c r="H65" s="211"/>
      <c r="I65" s="257"/>
      <c r="J65" s="257"/>
      <c r="K65" s="257"/>
      <c r="L65" s="260"/>
      <c r="M65" s="261"/>
      <c r="N65" s="147">
        <f t="shared" si="0"/>
        <v>0</v>
      </c>
      <c r="O65" s="261"/>
      <c r="P65" s="261"/>
      <c r="Q65" s="147">
        <f t="shared" si="1"/>
        <v>0</v>
      </c>
      <c r="R65" s="261"/>
      <c r="S65" s="261"/>
      <c r="T65" s="220">
        <f t="shared" si="2"/>
        <v>0</v>
      </c>
      <c r="U65" s="262"/>
      <c r="V65" s="291">
        <f t="shared" si="3"/>
        <v>0</v>
      </c>
      <c r="W65" s="291" cm="1">
        <f t="array" ref="W65">IFERROR(_xlfn.IFS(U65="Devis 1",M65,U65="Devis 1 majoré",M65*1.15,U65="Devis 2",P65,U65="Devis 3",S65),0)</f>
        <v>0</v>
      </c>
      <c r="X65" s="291">
        <f t="shared" si="4"/>
        <v>0</v>
      </c>
      <c r="Y65" s="263"/>
      <c r="Z65" s="317">
        <f t="shared" si="24"/>
        <v>0</v>
      </c>
      <c r="AA65" s="316">
        <f t="shared" si="24"/>
        <v>0</v>
      </c>
      <c r="AB65" s="317">
        <f t="shared" si="24"/>
        <v>0</v>
      </c>
      <c r="AC65" s="317">
        <f t="shared" si="24"/>
        <v>0</v>
      </c>
      <c r="AD65" s="300">
        <f t="shared" si="24"/>
        <v>0</v>
      </c>
      <c r="AE65" s="317">
        <f t="shared" si="24"/>
        <v>0</v>
      </c>
      <c r="AF65" s="301">
        <f t="shared" si="23"/>
        <v>0</v>
      </c>
      <c r="AG65" s="300">
        <f t="shared" si="23"/>
        <v>0</v>
      </c>
      <c r="AH65" s="300">
        <f t="shared" si="23"/>
        <v>0</v>
      </c>
      <c r="AI65" s="300">
        <f t="shared" si="23"/>
        <v>0</v>
      </c>
      <c r="AJ65" s="302">
        <f t="shared" si="23"/>
        <v>0</v>
      </c>
      <c r="AK65" s="302">
        <f t="shared" si="23"/>
        <v>0</v>
      </c>
      <c r="AL65" s="302">
        <f t="shared" si="13"/>
        <v>0</v>
      </c>
      <c r="AM65" s="302">
        <f t="shared" si="20"/>
        <v>0</v>
      </c>
      <c r="AN65" s="302">
        <f t="shared" si="20"/>
        <v>0</v>
      </c>
      <c r="AO65" s="302">
        <f t="shared" si="14"/>
        <v>0</v>
      </c>
      <c r="AP65" s="302">
        <f t="shared" si="21"/>
        <v>0</v>
      </c>
      <c r="AQ65" s="302">
        <f t="shared" si="21"/>
        <v>0</v>
      </c>
      <c r="AR65" s="302">
        <f t="shared" si="15"/>
        <v>0</v>
      </c>
      <c r="AS65" s="318">
        <f t="shared" si="8"/>
        <v>0</v>
      </c>
      <c r="AT65" s="319"/>
      <c r="AU65" s="302">
        <f t="shared" si="9"/>
        <v>0</v>
      </c>
      <c r="AV65" s="302">
        <f t="shared" si="16"/>
        <v>0</v>
      </c>
      <c r="AW65" s="284">
        <f t="shared" si="10"/>
        <v>0</v>
      </c>
      <c r="AX65" s="284">
        <f t="shared" si="11"/>
        <v>0</v>
      </c>
      <c r="AY65" s="284">
        <f t="shared" si="17"/>
        <v>0</v>
      </c>
      <c r="AZ65" s="289"/>
      <c r="BA65" s="290" t="str" cm="1">
        <f t="array" ref="BA65">_xlfn.IFS(AY65&gt;X65,"KO : Le montant retenu TTC est supérieur au montant présenté TTC. Merci de revoir la ligne de dépense ou plafonner son montant.",AW65&gt;V65,"Attention : Le montant retenu HT est supérieur au montant HT présenté. Merci de revoir la ligne de dépense, plafonner son montant, ou justifier la reventillation HT / TVA.",AX65&gt;W65,"Attention : Le montant TVA retenu est supérieur au montant TVA présenté. Merci de revoir la ligne de dépense, plafonner son montant, ou justifier la reventillation HT / TVA.",X65=0,"",AY65=X65,"OK",AY65&lt;X65,"Montant instruit inférieur au montant présenté.")</f>
        <v/>
      </c>
      <c r="BB65" s="291">
        <f t="shared" si="22"/>
        <v>0</v>
      </c>
      <c r="BC65" s="291">
        <f t="shared" si="22"/>
        <v>0</v>
      </c>
      <c r="BD65" s="291">
        <f t="shared" si="22"/>
        <v>0</v>
      </c>
    </row>
    <row r="66" spans="1:56">
      <c r="A66" s="68">
        <v>62</v>
      </c>
      <c r="B66" s="257"/>
      <c r="C66" s="258"/>
      <c r="D66" s="257"/>
      <c r="E66" s="257"/>
      <c r="F66" s="280"/>
      <c r="G66" s="281"/>
      <c r="H66" s="211"/>
      <c r="I66" s="257"/>
      <c r="J66" s="257"/>
      <c r="K66" s="257"/>
      <c r="L66" s="260"/>
      <c r="M66" s="261"/>
      <c r="N66" s="147">
        <f t="shared" si="0"/>
        <v>0</v>
      </c>
      <c r="O66" s="261"/>
      <c r="P66" s="261"/>
      <c r="Q66" s="147">
        <f t="shared" si="1"/>
        <v>0</v>
      </c>
      <c r="R66" s="261"/>
      <c r="S66" s="261"/>
      <c r="T66" s="220">
        <f t="shared" si="2"/>
        <v>0</v>
      </c>
      <c r="U66" s="262"/>
      <c r="V66" s="291">
        <f t="shared" si="3"/>
        <v>0</v>
      </c>
      <c r="W66" s="291" cm="1">
        <f t="array" ref="W66">IFERROR(_xlfn.IFS(U66="Devis 1",M66,U66="Devis 1 majoré",M66*1.15,U66="Devis 2",P66,U66="Devis 3",S66),0)</f>
        <v>0</v>
      </c>
      <c r="X66" s="291">
        <f t="shared" si="4"/>
        <v>0</v>
      </c>
      <c r="Y66" s="263"/>
      <c r="Z66" s="317">
        <f t="shared" si="24"/>
        <v>0</v>
      </c>
      <c r="AA66" s="316">
        <f t="shared" si="24"/>
        <v>0</v>
      </c>
      <c r="AB66" s="317">
        <f t="shared" si="24"/>
        <v>0</v>
      </c>
      <c r="AC66" s="317">
        <f t="shared" si="24"/>
        <v>0</v>
      </c>
      <c r="AD66" s="300">
        <f t="shared" si="24"/>
        <v>0</v>
      </c>
      <c r="AE66" s="317">
        <f t="shared" si="24"/>
        <v>0</v>
      </c>
      <c r="AF66" s="301">
        <f t="shared" si="23"/>
        <v>0</v>
      </c>
      <c r="AG66" s="300">
        <f t="shared" si="23"/>
        <v>0</v>
      </c>
      <c r="AH66" s="300">
        <f t="shared" si="23"/>
        <v>0</v>
      </c>
      <c r="AI66" s="300">
        <f t="shared" si="23"/>
        <v>0</v>
      </c>
      <c r="AJ66" s="302">
        <f t="shared" si="23"/>
        <v>0</v>
      </c>
      <c r="AK66" s="302">
        <f t="shared" si="23"/>
        <v>0</v>
      </c>
      <c r="AL66" s="302">
        <f t="shared" si="13"/>
        <v>0</v>
      </c>
      <c r="AM66" s="302">
        <f t="shared" si="20"/>
        <v>0</v>
      </c>
      <c r="AN66" s="302">
        <f t="shared" si="20"/>
        <v>0</v>
      </c>
      <c r="AO66" s="302">
        <f t="shared" si="14"/>
        <v>0</v>
      </c>
      <c r="AP66" s="302">
        <f t="shared" si="21"/>
        <v>0</v>
      </c>
      <c r="AQ66" s="302">
        <f t="shared" si="21"/>
        <v>0</v>
      </c>
      <c r="AR66" s="302">
        <f t="shared" si="15"/>
        <v>0</v>
      </c>
      <c r="AS66" s="318">
        <f t="shared" si="8"/>
        <v>0</v>
      </c>
      <c r="AT66" s="319"/>
      <c r="AU66" s="302">
        <f t="shared" si="9"/>
        <v>0</v>
      </c>
      <c r="AV66" s="302">
        <f t="shared" si="16"/>
        <v>0</v>
      </c>
      <c r="AW66" s="284">
        <f t="shared" si="10"/>
        <v>0</v>
      </c>
      <c r="AX66" s="284">
        <f t="shared" si="11"/>
        <v>0</v>
      </c>
      <c r="AY66" s="284">
        <f t="shared" si="17"/>
        <v>0</v>
      </c>
      <c r="AZ66" s="289"/>
      <c r="BA66" s="290" t="str" cm="1">
        <f t="array" ref="BA66">_xlfn.IFS(AY66&gt;X66,"KO : Le montant retenu TTC est supérieur au montant présenté TTC. Merci de revoir la ligne de dépense ou plafonner son montant.",AW66&gt;V66,"Attention : Le montant retenu HT est supérieur au montant HT présenté. Merci de revoir la ligne de dépense, plafonner son montant, ou justifier la reventillation HT / TVA.",AX66&gt;W66,"Attention : Le montant TVA retenu est supérieur au montant TVA présenté. Merci de revoir la ligne de dépense, plafonner son montant, ou justifier la reventillation HT / TVA.",X66=0,"",AY66=X66,"OK",AY66&lt;X66,"Montant instruit inférieur au montant présenté.")</f>
        <v/>
      </c>
      <c r="BB66" s="291">
        <f t="shared" si="22"/>
        <v>0</v>
      </c>
      <c r="BC66" s="291">
        <f t="shared" si="22"/>
        <v>0</v>
      </c>
      <c r="BD66" s="291">
        <f t="shared" si="22"/>
        <v>0</v>
      </c>
    </row>
    <row r="67" spans="1:56">
      <c r="A67" s="68">
        <v>63</v>
      </c>
      <c r="B67" s="257"/>
      <c r="C67" s="258"/>
      <c r="D67" s="257"/>
      <c r="E67" s="257"/>
      <c r="F67" s="280"/>
      <c r="G67" s="281"/>
      <c r="H67" s="211"/>
      <c r="I67" s="257"/>
      <c r="J67" s="257"/>
      <c r="K67" s="257"/>
      <c r="L67" s="260"/>
      <c r="M67" s="261"/>
      <c r="N67" s="147">
        <f t="shared" si="0"/>
        <v>0</v>
      </c>
      <c r="O67" s="261"/>
      <c r="P67" s="261"/>
      <c r="Q67" s="147">
        <f t="shared" si="1"/>
        <v>0</v>
      </c>
      <c r="R67" s="261"/>
      <c r="S67" s="261"/>
      <c r="T67" s="220">
        <f t="shared" si="2"/>
        <v>0</v>
      </c>
      <c r="U67" s="262"/>
      <c r="V67" s="291">
        <f t="shared" si="3"/>
        <v>0</v>
      </c>
      <c r="W67" s="291" cm="1">
        <f t="array" ref="W67">IFERROR(_xlfn.IFS(U67="Devis 1",M67,U67="Devis 1 majoré",M67*1.15,U67="Devis 2",P67,U67="Devis 3",S67),0)</f>
        <v>0</v>
      </c>
      <c r="X67" s="291">
        <f t="shared" si="4"/>
        <v>0</v>
      </c>
      <c r="Y67" s="263"/>
      <c r="Z67" s="317">
        <f t="shared" si="24"/>
        <v>0</v>
      </c>
      <c r="AA67" s="316">
        <f t="shared" si="24"/>
        <v>0</v>
      </c>
      <c r="AB67" s="317">
        <f t="shared" si="24"/>
        <v>0</v>
      </c>
      <c r="AC67" s="317">
        <f t="shared" si="24"/>
        <v>0</v>
      </c>
      <c r="AD67" s="300">
        <f t="shared" si="24"/>
        <v>0</v>
      </c>
      <c r="AE67" s="317">
        <f t="shared" si="24"/>
        <v>0</v>
      </c>
      <c r="AF67" s="301">
        <f t="shared" si="23"/>
        <v>0</v>
      </c>
      <c r="AG67" s="300">
        <f t="shared" si="23"/>
        <v>0</v>
      </c>
      <c r="AH67" s="300">
        <f t="shared" si="23"/>
        <v>0</v>
      </c>
      <c r="AI67" s="300">
        <f t="shared" si="23"/>
        <v>0</v>
      </c>
      <c r="AJ67" s="302">
        <f t="shared" si="23"/>
        <v>0</v>
      </c>
      <c r="AK67" s="302">
        <f t="shared" si="23"/>
        <v>0</v>
      </c>
      <c r="AL67" s="302">
        <f t="shared" si="13"/>
        <v>0</v>
      </c>
      <c r="AM67" s="302">
        <f t="shared" si="20"/>
        <v>0</v>
      </c>
      <c r="AN67" s="302">
        <f t="shared" si="20"/>
        <v>0</v>
      </c>
      <c r="AO67" s="302">
        <f t="shared" si="14"/>
        <v>0</v>
      </c>
      <c r="AP67" s="302">
        <f t="shared" si="21"/>
        <v>0</v>
      </c>
      <c r="AQ67" s="302">
        <f t="shared" si="21"/>
        <v>0</v>
      </c>
      <c r="AR67" s="302">
        <f t="shared" si="15"/>
        <v>0</v>
      </c>
      <c r="AS67" s="318">
        <f t="shared" si="8"/>
        <v>0</v>
      </c>
      <c r="AT67" s="319"/>
      <c r="AU67" s="302">
        <f t="shared" si="9"/>
        <v>0</v>
      </c>
      <c r="AV67" s="302">
        <f t="shared" si="16"/>
        <v>0</v>
      </c>
      <c r="AW67" s="284">
        <f t="shared" si="10"/>
        <v>0</v>
      </c>
      <c r="AX67" s="284">
        <f t="shared" si="11"/>
        <v>0</v>
      </c>
      <c r="AY67" s="284">
        <f t="shared" si="17"/>
        <v>0</v>
      </c>
      <c r="AZ67" s="289"/>
      <c r="BA67" s="290" t="str" cm="1">
        <f t="array" ref="BA67">_xlfn.IFS(AY67&gt;X67,"KO : Le montant retenu TTC est supérieur au montant présenté TTC. Merci de revoir la ligne de dépense ou plafonner son montant.",AW67&gt;V67,"Attention : Le montant retenu HT est supérieur au montant HT présenté. Merci de revoir la ligne de dépense, plafonner son montant, ou justifier la reventillation HT / TVA.",AX67&gt;W67,"Attention : Le montant TVA retenu est supérieur au montant TVA présenté. Merci de revoir la ligne de dépense, plafonner son montant, ou justifier la reventillation HT / TVA.",X67=0,"",AY67=X67,"OK",AY67&lt;X67,"Montant instruit inférieur au montant présenté.")</f>
        <v/>
      </c>
      <c r="BB67" s="291">
        <f t="shared" si="22"/>
        <v>0</v>
      </c>
      <c r="BC67" s="291">
        <f t="shared" si="22"/>
        <v>0</v>
      </c>
      <c r="BD67" s="291">
        <f t="shared" si="22"/>
        <v>0</v>
      </c>
    </row>
    <row r="68" spans="1:56">
      <c r="A68" s="68">
        <v>64</v>
      </c>
      <c r="B68" s="257"/>
      <c r="C68" s="258"/>
      <c r="D68" s="257"/>
      <c r="E68" s="257"/>
      <c r="F68" s="280"/>
      <c r="G68" s="281"/>
      <c r="H68" s="211"/>
      <c r="I68" s="257"/>
      <c r="J68" s="257"/>
      <c r="K68" s="257"/>
      <c r="L68" s="260"/>
      <c r="M68" s="261"/>
      <c r="N68" s="147">
        <f t="shared" si="0"/>
        <v>0</v>
      </c>
      <c r="O68" s="261"/>
      <c r="P68" s="261"/>
      <c r="Q68" s="147">
        <f t="shared" si="1"/>
        <v>0</v>
      </c>
      <c r="R68" s="261"/>
      <c r="S68" s="261"/>
      <c r="T68" s="220">
        <f t="shared" si="2"/>
        <v>0</v>
      </c>
      <c r="U68" s="262"/>
      <c r="V68" s="291">
        <f t="shared" si="3"/>
        <v>0</v>
      </c>
      <c r="W68" s="291" cm="1">
        <f t="array" ref="W68">IFERROR(_xlfn.IFS(U68="Devis 1",M68,U68="Devis 1 majoré",M68*1.15,U68="Devis 2",P68,U68="Devis 3",S68),0)</f>
        <v>0</v>
      </c>
      <c r="X68" s="291">
        <f t="shared" si="4"/>
        <v>0</v>
      </c>
      <c r="Y68" s="263"/>
      <c r="Z68" s="317">
        <f t="shared" si="24"/>
        <v>0</v>
      </c>
      <c r="AA68" s="316">
        <f t="shared" si="24"/>
        <v>0</v>
      </c>
      <c r="AB68" s="317">
        <f t="shared" si="24"/>
        <v>0</v>
      </c>
      <c r="AC68" s="317">
        <f t="shared" si="24"/>
        <v>0</v>
      </c>
      <c r="AD68" s="300">
        <f t="shared" si="24"/>
        <v>0</v>
      </c>
      <c r="AE68" s="317">
        <f t="shared" si="24"/>
        <v>0</v>
      </c>
      <c r="AF68" s="301">
        <f t="shared" si="23"/>
        <v>0</v>
      </c>
      <c r="AG68" s="300">
        <f t="shared" si="23"/>
        <v>0</v>
      </c>
      <c r="AH68" s="300">
        <f t="shared" si="23"/>
        <v>0</v>
      </c>
      <c r="AI68" s="300">
        <f t="shared" si="23"/>
        <v>0</v>
      </c>
      <c r="AJ68" s="302">
        <f t="shared" si="23"/>
        <v>0</v>
      </c>
      <c r="AK68" s="302">
        <f t="shared" si="23"/>
        <v>0</v>
      </c>
      <c r="AL68" s="302">
        <f t="shared" si="13"/>
        <v>0</v>
      </c>
      <c r="AM68" s="302">
        <f t="shared" si="20"/>
        <v>0</v>
      </c>
      <c r="AN68" s="302">
        <f t="shared" si="20"/>
        <v>0</v>
      </c>
      <c r="AO68" s="302">
        <f t="shared" si="14"/>
        <v>0</v>
      </c>
      <c r="AP68" s="302">
        <f t="shared" si="21"/>
        <v>0</v>
      </c>
      <c r="AQ68" s="302">
        <f t="shared" si="21"/>
        <v>0</v>
      </c>
      <c r="AR68" s="302">
        <f t="shared" si="15"/>
        <v>0</v>
      </c>
      <c r="AS68" s="318">
        <f t="shared" si="8"/>
        <v>0</v>
      </c>
      <c r="AT68" s="319"/>
      <c r="AU68" s="302">
        <f t="shared" si="9"/>
        <v>0</v>
      </c>
      <c r="AV68" s="302">
        <f t="shared" si="16"/>
        <v>0</v>
      </c>
      <c r="AW68" s="284">
        <f t="shared" si="10"/>
        <v>0</v>
      </c>
      <c r="AX68" s="284">
        <f t="shared" si="11"/>
        <v>0</v>
      </c>
      <c r="AY68" s="284">
        <f t="shared" si="17"/>
        <v>0</v>
      </c>
      <c r="AZ68" s="289"/>
      <c r="BA68" s="290" t="str" cm="1">
        <f t="array" ref="BA68">_xlfn.IFS(AY68&gt;X68,"KO : Le montant retenu TTC est supérieur au montant présenté TTC. Merci de revoir la ligne de dépense ou plafonner son montant.",AW68&gt;V68,"Attention : Le montant retenu HT est supérieur au montant HT présenté. Merci de revoir la ligne de dépense, plafonner son montant, ou justifier la reventillation HT / TVA.",AX68&gt;W68,"Attention : Le montant TVA retenu est supérieur au montant TVA présenté. Merci de revoir la ligne de dépense, plafonner son montant, ou justifier la reventillation HT / TVA.",X68=0,"",AY68=X68,"OK",AY68&lt;X68,"Montant instruit inférieur au montant présenté.")</f>
        <v/>
      </c>
      <c r="BB68" s="291">
        <f t="shared" si="22"/>
        <v>0</v>
      </c>
      <c r="BC68" s="291">
        <f t="shared" si="22"/>
        <v>0</v>
      </c>
      <c r="BD68" s="291">
        <f t="shared" si="22"/>
        <v>0</v>
      </c>
    </row>
    <row r="69" spans="1:56">
      <c r="A69" s="68">
        <v>65</v>
      </c>
      <c r="B69" s="257"/>
      <c r="C69" s="258"/>
      <c r="D69" s="257"/>
      <c r="E69" s="257"/>
      <c r="F69" s="280"/>
      <c r="G69" s="281"/>
      <c r="H69" s="211"/>
      <c r="I69" s="257"/>
      <c r="J69" s="257"/>
      <c r="K69" s="257"/>
      <c r="L69" s="260"/>
      <c r="M69" s="261"/>
      <c r="N69" s="147">
        <f t="shared" ref="N69:N104" si="25">L69+M69</f>
        <v>0</v>
      </c>
      <c r="O69" s="261"/>
      <c r="P69" s="261"/>
      <c r="Q69" s="147">
        <f t="shared" ref="Q69:Q104" si="26">O69+P69</f>
        <v>0</v>
      </c>
      <c r="R69" s="261"/>
      <c r="S69" s="261"/>
      <c r="T69" s="220">
        <f t="shared" ref="T69:T104" si="27">S69+R69</f>
        <v>0</v>
      </c>
      <c r="U69" s="262"/>
      <c r="V69" s="291">
        <f t="shared" ref="V69:V104" si="28">IFERROR(_xlfn.IFS(U69="Devis 1",L69,U69="Devis 1 majoré",L69*1.15,U69="Devis 2",O69,U69="Devis 3",R69),0)*C69</f>
        <v>0</v>
      </c>
      <c r="W69" s="291" cm="1">
        <f t="array" ref="W69">IFERROR(_xlfn.IFS(U69="Devis 1",M69,U69="Devis 1 majoré",M69*1.15,U69="Devis 2",P69,U69="Devis 3",S69),0)</f>
        <v>0</v>
      </c>
      <c r="X69" s="291">
        <f t="shared" ref="X69:X104" si="29">V69+W69</f>
        <v>0</v>
      </c>
      <c r="Y69" s="263"/>
      <c r="Z69" s="317">
        <f t="shared" si="24"/>
        <v>0</v>
      </c>
      <c r="AA69" s="316">
        <f t="shared" si="24"/>
        <v>0</v>
      </c>
      <c r="AB69" s="317">
        <f t="shared" si="24"/>
        <v>0</v>
      </c>
      <c r="AC69" s="317">
        <f t="shared" si="24"/>
        <v>0</v>
      </c>
      <c r="AD69" s="300">
        <f t="shared" si="24"/>
        <v>0</v>
      </c>
      <c r="AE69" s="317">
        <f t="shared" si="24"/>
        <v>0</v>
      </c>
      <c r="AF69" s="301">
        <f t="shared" si="23"/>
        <v>0</v>
      </c>
      <c r="AG69" s="300">
        <f t="shared" si="23"/>
        <v>0</v>
      </c>
      <c r="AH69" s="300">
        <f t="shared" si="23"/>
        <v>0</v>
      </c>
      <c r="AI69" s="300">
        <f t="shared" si="23"/>
        <v>0</v>
      </c>
      <c r="AJ69" s="302">
        <f t="shared" si="23"/>
        <v>0</v>
      </c>
      <c r="AK69" s="302">
        <f t="shared" si="23"/>
        <v>0</v>
      </c>
      <c r="AL69" s="302">
        <f t="shared" si="13"/>
        <v>0</v>
      </c>
      <c r="AM69" s="302">
        <f t="shared" ref="AM69:AN104" si="30">O69</f>
        <v>0</v>
      </c>
      <c r="AN69" s="302">
        <f t="shared" si="30"/>
        <v>0</v>
      </c>
      <c r="AO69" s="302">
        <f t="shared" si="14"/>
        <v>0</v>
      </c>
      <c r="AP69" s="302">
        <f t="shared" ref="AP69:AQ104" si="31">R69</f>
        <v>0</v>
      </c>
      <c r="AQ69" s="302">
        <f t="shared" si="31"/>
        <v>0</v>
      </c>
      <c r="AR69" s="302">
        <f t="shared" si="15"/>
        <v>0</v>
      </c>
      <c r="AS69" s="318">
        <f t="shared" ref="AS69:AS104" si="32">U69</f>
        <v>0</v>
      </c>
      <c r="AT69" s="319"/>
      <c r="AU69" s="302">
        <f t="shared" ref="AU69:AU104" si="33">IFERROR(_xlfn.IFS(AQ69="Devis 1",AH69,AQ69="Devis 1 majoré",AH69*1.15,AQ69="Devis 2",AK69,AQ69="Devis 3",AN69),0)*Y69</f>
        <v>0</v>
      </c>
      <c r="AV69" s="302">
        <f t="shared" si="16"/>
        <v>0</v>
      </c>
      <c r="AW69" s="284">
        <f t="shared" ref="AW69:AW104" si="34">IFERROR(_xlfn.IFS(AS69="Devis 1",AJ69,AS69="Devis 1 majoré",AJ69*1.15,AS69="Devis 2",AM69,AS69="Devis 3",AP69),0)*AA69</f>
        <v>0</v>
      </c>
      <c r="AX69" s="284">
        <f t="shared" ref="AX69:AX104" si="35">IFERROR(_xlfn.IFS(AS69="Devis 1",AK69,AS69="Devis 1 majoré",AK69*1.15,AS69="Devis 2",AN69,AS69="Devis 3",AQ69),0)*AA69</f>
        <v>0</v>
      </c>
      <c r="AY69" s="284">
        <f t="shared" si="17"/>
        <v>0</v>
      </c>
      <c r="AZ69" s="289"/>
      <c r="BA69" s="290" t="str" cm="1">
        <f t="array" ref="BA69">_xlfn.IFS(AY69&gt;X69,"KO : Le montant retenu TTC est supérieur au montant présenté TTC. Merci de revoir la ligne de dépense ou plafonner son montant.",AW69&gt;V69,"Attention : Le montant retenu HT est supérieur au montant HT présenté. Merci de revoir la ligne de dépense, plafonner son montant, ou justifier la reventillation HT / TVA.",AX69&gt;W69,"Attention : Le montant TVA retenu est supérieur au montant TVA présenté. Merci de revoir la ligne de dépense, plafonner son montant, ou justifier la reventillation HT / TVA.",X69=0,"",AY69=X69,"OK",AY69&lt;X69,"Montant instruit inférieur au montant présenté.")</f>
        <v/>
      </c>
      <c r="BB69" s="291">
        <f t="shared" ref="BB69:BD104" si="36">V69-AW69</f>
        <v>0</v>
      </c>
      <c r="BC69" s="291">
        <f t="shared" si="36"/>
        <v>0</v>
      </c>
      <c r="BD69" s="291">
        <f t="shared" si="36"/>
        <v>0</v>
      </c>
    </row>
    <row r="70" spans="1:56">
      <c r="A70" s="68">
        <v>66</v>
      </c>
      <c r="B70" s="257"/>
      <c r="C70" s="258"/>
      <c r="D70" s="257"/>
      <c r="E70" s="257"/>
      <c r="F70" s="280"/>
      <c r="G70" s="281"/>
      <c r="H70" s="211"/>
      <c r="I70" s="257"/>
      <c r="J70" s="257"/>
      <c r="K70" s="257"/>
      <c r="L70" s="260"/>
      <c r="M70" s="261"/>
      <c r="N70" s="147">
        <f t="shared" si="25"/>
        <v>0</v>
      </c>
      <c r="O70" s="261"/>
      <c r="P70" s="261"/>
      <c r="Q70" s="147">
        <f t="shared" si="26"/>
        <v>0</v>
      </c>
      <c r="R70" s="261"/>
      <c r="S70" s="261"/>
      <c r="T70" s="220">
        <f t="shared" si="27"/>
        <v>0</v>
      </c>
      <c r="U70" s="262"/>
      <c r="V70" s="291">
        <f t="shared" si="28"/>
        <v>0</v>
      </c>
      <c r="W70" s="291" cm="1">
        <f t="array" ref="W70">IFERROR(_xlfn.IFS(U70="Devis 1",M70,U70="Devis 1 majoré",M70*1.15,U70="Devis 2",P70,U70="Devis 3",S70),0)</f>
        <v>0</v>
      </c>
      <c r="X70" s="291">
        <f t="shared" si="29"/>
        <v>0</v>
      </c>
      <c r="Y70" s="263"/>
      <c r="Z70" s="317">
        <f t="shared" si="24"/>
        <v>0</v>
      </c>
      <c r="AA70" s="316">
        <f t="shared" si="24"/>
        <v>0</v>
      </c>
      <c r="AB70" s="317">
        <f t="shared" si="24"/>
        <v>0</v>
      </c>
      <c r="AC70" s="317">
        <f t="shared" si="24"/>
        <v>0</v>
      </c>
      <c r="AD70" s="300">
        <f t="shared" si="24"/>
        <v>0</v>
      </c>
      <c r="AE70" s="317">
        <f t="shared" si="24"/>
        <v>0</v>
      </c>
      <c r="AF70" s="301">
        <f t="shared" si="23"/>
        <v>0</v>
      </c>
      <c r="AG70" s="300">
        <f t="shared" si="23"/>
        <v>0</v>
      </c>
      <c r="AH70" s="300">
        <f t="shared" si="23"/>
        <v>0</v>
      </c>
      <c r="AI70" s="300">
        <f t="shared" si="23"/>
        <v>0</v>
      </c>
      <c r="AJ70" s="302">
        <f t="shared" si="23"/>
        <v>0</v>
      </c>
      <c r="AK70" s="302">
        <f t="shared" si="23"/>
        <v>0</v>
      </c>
      <c r="AL70" s="302">
        <f t="shared" ref="AL70:AL104" si="37">AJ70+AK70</f>
        <v>0</v>
      </c>
      <c r="AM70" s="302">
        <f t="shared" si="30"/>
        <v>0</v>
      </c>
      <c r="AN70" s="302">
        <f t="shared" si="30"/>
        <v>0</v>
      </c>
      <c r="AO70" s="302">
        <f t="shared" ref="AO70:AO104" si="38">AM70+AN70</f>
        <v>0</v>
      </c>
      <c r="AP70" s="302">
        <f t="shared" si="31"/>
        <v>0</v>
      </c>
      <c r="AQ70" s="302">
        <f t="shared" si="31"/>
        <v>0</v>
      </c>
      <c r="AR70" s="302">
        <f t="shared" ref="AR70:AR104" si="39">AP70+AQ70</f>
        <v>0</v>
      </c>
      <c r="AS70" s="318">
        <f t="shared" si="32"/>
        <v>0</v>
      </c>
      <c r="AT70" s="319"/>
      <c r="AU70" s="302">
        <f t="shared" si="33"/>
        <v>0</v>
      </c>
      <c r="AV70" s="302">
        <f t="shared" ref="AV70:AV104" si="40">AT70+AU70</f>
        <v>0</v>
      </c>
      <c r="AW70" s="284">
        <f t="shared" si="34"/>
        <v>0</v>
      </c>
      <c r="AX70" s="284">
        <f t="shared" si="35"/>
        <v>0</v>
      </c>
      <c r="AY70" s="284">
        <f t="shared" ref="AY70:AY104" si="41">AW70+AX70</f>
        <v>0</v>
      </c>
      <c r="AZ70" s="289"/>
      <c r="BA70" s="290" t="str" cm="1">
        <f t="array" ref="BA70">_xlfn.IFS(AY70&gt;X70,"KO : Le montant retenu TTC est supérieur au montant présenté TTC. Merci de revoir la ligne de dépense ou plafonner son montant.",AW70&gt;V70,"Attention : Le montant retenu HT est supérieur au montant HT présenté. Merci de revoir la ligne de dépense, plafonner son montant, ou justifier la reventillation HT / TVA.",AX70&gt;W70,"Attention : Le montant TVA retenu est supérieur au montant TVA présenté. Merci de revoir la ligne de dépense, plafonner son montant, ou justifier la reventillation HT / TVA.",X70=0,"",AY70=X70,"OK",AY70&lt;X70,"Montant instruit inférieur au montant présenté.")</f>
        <v/>
      </c>
      <c r="BB70" s="291">
        <f t="shared" si="36"/>
        <v>0</v>
      </c>
      <c r="BC70" s="291">
        <f t="shared" si="36"/>
        <v>0</v>
      </c>
      <c r="BD70" s="291">
        <f t="shared" si="36"/>
        <v>0</v>
      </c>
    </row>
    <row r="71" spans="1:56">
      <c r="A71" s="68">
        <v>67</v>
      </c>
      <c r="B71" s="257"/>
      <c r="C71" s="258"/>
      <c r="D71" s="257"/>
      <c r="E71" s="257"/>
      <c r="F71" s="280"/>
      <c r="G71" s="281"/>
      <c r="H71" s="211"/>
      <c r="I71" s="257"/>
      <c r="J71" s="257"/>
      <c r="K71" s="257"/>
      <c r="L71" s="260"/>
      <c r="M71" s="261"/>
      <c r="N71" s="147">
        <f t="shared" si="25"/>
        <v>0</v>
      </c>
      <c r="O71" s="261"/>
      <c r="P71" s="261"/>
      <c r="Q71" s="147">
        <f t="shared" si="26"/>
        <v>0</v>
      </c>
      <c r="R71" s="261"/>
      <c r="S71" s="261"/>
      <c r="T71" s="220">
        <f t="shared" si="27"/>
        <v>0</v>
      </c>
      <c r="U71" s="262"/>
      <c r="V71" s="291">
        <f t="shared" si="28"/>
        <v>0</v>
      </c>
      <c r="W71" s="291" cm="1">
        <f t="array" ref="W71">IFERROR(_xlfn.IFS(U71="Devis 1",M71,U71="Devis 1 majoré",M71*1.15,U71="Devis 2",P71,U71="Devis 3",S71),0)</f>
        <v>0</v>
      </c>
      <c r="X71" s="291">
        <f t="shared" si="29"/>
        <v>0</v>
      </c>
      <c r="Y71" s="263"/>
      <c r="Z71" s="317">
        <f t="shared" si="24"/>
        <v>0</v>
      </c>
      <c r="AA71" s="316">
        <f t="shared" si="24"/>
        <v>0</v>
      </c>
      <c r="AB71" s="317">
        <f t="shared" si="24"/>
        <v>0</v>
      </c>
      <c r="AC71" s="317">
        <f t="shared" si="24"/>
        <v>0</v>
      </c>
      <c r="AD71" s="300">
        <f t="shared" si="24"/>
        <v>0</v>
      </c>
      <c r="AE71" s="317">
        <f t="shared" si="24"/>
        <v>0</v>
      </c>
      <c r="AF71" s="301">
        <f t="shared" si="23"/>
        <v>0</v>
      </c>
      <c r="AG71" s="300">
        <f t="shared" si="23"/>
        <v>0</v>
      </c>
      <c r="AH71" s="300">
        <f t="shared" si="23"/>
        <v>0</v>
      </c>
      <c r="AI71" s="300">
        <f t="shared" si="23"/>
        <v>0</v>
      </c>
      <c r="AJ71" s="302">
        <f t="shared" si="23"/>
        <v>0</v>
      </c>
      <c r="AK71" s="302">
        <f t="shared" si="23"/>
        <v>0</v>
      </c>
      <c r="AL71" s="302">
        <f t="shared" si="37"/>
        <v>0</v>
      </c>
      <c r="AM71" s="302">
        <f t="shared" si="30"/>
        <v>0</v>
      </c>
      <c r="AN71" s="302">
        <f t="shared" si="30"/>
        <v>0</v>
      </c>
      <c r="AO71" s="302">
        <f t="shared" si="38"/>
        <v>0</v>
      </c>
      <c r="AP71" s="302">
        <f t="shared" si="31"/>
        <v>0</v>
      </c>
      <c r="AQ71" s="302">
        <f t="shared" si="31"/>
        <v>0</v>
      </c>
      <c r="AR71" s="302">
        <f t="shared" si="39"/>
        <v>0</v>
      </c>
      <c r="AS71" s="318">
        <f t="shared" si="32"/>
        <v>0</v>
      </c>
      <c r="AT71" s="319"/>
      <c r="AU71" s="302">
        <f t="shared" si="33"/>
        <v>0</v>
      </c>
      <c r="AV71" s="302">
        <f t="shared" si="40"/>
        <v>0</v>
      </c>
      <c r="AW71" s="284">
        <f t="shared" si="34"/>
        <v>0</v>
      </c>
      <c r="AX71" s="284">
        <f t="shared" si="35"/>
        <v>0</v>
      </c>
      <c r="AY71" s="284">
        <f t="shared" si="41"/>
        <v>0</v>
      </c>
      <c r="AZ71" s="289"/>
      <c r="BA71" s="290" t="str" cm="1">
        <f t="array" ref="BA71">_xlfn.IFS(AY71&gt;X71,"KO : Le montant retenu TTC est supérieur au montant présenté TTC. Merci de revoir la ligne de dépense ou plafonner son montant.",AW71&gt;V71,"Attention : Le montant retenu HT est supérieur au montant HT présenté. Merci de revoir la ligne de dépense, plafonner son montant, ou justifier la reventillation HT / TVA.",AX71&gt;W71,"Attention : Le montant TVA retenu est supérieur au montant TVA présenté. Merci de revoir la ligne de dépense, plafonner son montant, ou justifier la reventillation HT / TVA.",X71=0,"",AY71=X71,"OK",AY71&lt;X71,"Montant instruit inférieur au montant présenté.")</f>
        <v/>
      </c>
      <c r="BB71" s="291">
        <f t="shared" si="36"/>
        <v>0</v>
      </c>
      <c r="BC71" s="291">
        <f t="shared" si="36"/>
        <v>0</v>
      </c>
      <c r="BD71" s="291">
        <f t="shared" si="36"/>
        <v>0</v>
      </c>
    </row>
    <row r="72" spans="1:56">
      <c r="A72" s="68">
        <v>68</v>
      </c>
      <c r="B72" s="257"/>
      <c r="C72" s="258"/>
      <c r="D72" s="257"/>
      <c r="E72" s="257"/>
      <c r="F72" s="280"/>
      <c r="G72" s="281"/>
      <c r="H72" s="211"/>
      <c r="I72" s="257"/>
      <c r="J72" s="257"/>
      <c r="K72" s="257"/>
      <c r="L72" s="260"/>
      <c r="M72" s="261"/>
      <c r="N72" s="147">
        <f t="shared" si="25"/>
        <v>0</v>
      </c>
      <c r="O72" s="261"/>
      <c r="P72" s="261"/>
      <c r="Q72" s="147">
        <f t="shared" si="26"/>
        <v>0</v>
      </c>
      <c r="R72" s="261"/>
      <c r="S72" s="261"/>
      <c r="T72" s="220">
        <f t="shared" si="27"/>
        <v>0</v>
      </c>
      <c r="U72" s="262"/>
      <c r="V72" s="291">
        <f t="shared" si="28"/>
        <v>0</v>
      </c>
      <c r="W72" s="291" cm="1">
        <f t="array" ref="W72">IFERROR(_xlfn.IFS(U72="Devis 1",M72,U72="Devis 1 majoré",M72*1.15,U72="Devis 2",P72,U72="Devis 3",S72),0)</f>
        <v>0</v>
      </c>
      <c r="X72" s="291">
        <f t="shared" si="29"/>
        <v>0</v>
      </c>
      <c r="Y72" s="263"/>
      <c r="Z72" s="317">
        <f t="shared" si="24"/>
        <v>0</v>
      </c>
      <c r="AA72" s="316">
        <f t="shared" si="24"/>
        <v>0</v>
      </c>
      <c r="AB72" s="317">
        <f t="shared" si="24"/>
        <v>0</v>
      </c>
      <c r="AC72" s="317">
        <f t="shared" si="24"/>
        <v>0</v>
      </c>
      <c r="AD72" s="300">
        <f t="shared" si="24"/>
        <v>0</v>
      </c>
      <c r="AE72" s="317">
        <f t="shared" si="24"/>
        <v>0</v>
      </c>
      <c r="AF72" s="301">
        <f t="shared" si="23"/>
        <v>0</v>
      </c>
      <c r="AG72" s="300">
        <f t="shared" si="23"/>
        <v>0</v>
      </c>
      <c r="AH72" s="300">
        <f t="shared" si="23"/>
        <v>0</v>
      </c>
      <c r="AI72" s="300">
        <f t="shared" si="23"/>
        <v>0</v>
      </c>
      <c r="AJ72" s="302">
        <f t="shared" si="23"/>
        <v>0</v>
      </c>
      <c r="AK72" s="302">
        <f t="shared" si="23"/>
        <v>0</v>
      </c>
      <c r="AL72" s="302">
        <f t="shared" si="37"/>
        <v>0</v>
      </c>
      <c r="AM72" s="302">
        <f t="shared" si="30"/>
        <v>0</v>
      </c>
      <c r="AN72" s="302">
        <f t="shared" si="30"/>
        <v>0</v>
      </c>
      <c r="AO72" s="302">
        <f t="shared" si="38"/>
        <v>0</v>
      </c>
      <c r="AP72" s="302">
        <f t="shared" si="31"/>
        <v>0</v>
      </c>
      <c r="AQ72" s="302">
        <f t="shared" si="31"/>
        <v>0</v>
      </c>
      <c r="AR72" s="302">
        <f t="shared" si="39"/>
        <v>0</v>
      </c>
      <c r="AS72" s="318">
        <f t="shared" si="32"/>
        <v>0</v>
      </c>
      <c r="AT72" s="319"/>
      <c r="AU72" s="302">
        <f t="shared" si="33"/>
        <v>0</v>
      </c>
      <c r="AV72" s="302">
        <f t="shared" si="40"/>
        <v>0</v>
      </c>
      <c r="AW72" s="284">
        <f t="shared" si="34"/>
        <v>0</v>
      </c>
      <c r="AX72" s="284">
        <f t="shared" si="35"/>
        <v>0</v>
      </c>
      <c r="AY72" s="284">
        <f t="shared" si="41"/>
        <v>0</v>
      </c>
      <c r="AZ72" s="289"/>
      <c r="BA72" s="290" t="str" cm="1">
        <f t="array" ref="BA72">_xlfn.IFS(AY72&gt;X72,"KO : Le montant retenu TTC est supérieur au montant présenté TTC. Merci de revoir la ligne de dépense ou plafonner son montant.",AW72&gt;V72,"Attention : Le montant retenu HT est supérieur au montant HT présenté. Merci de revoir la ligne de dépense, plafonner son montant, ou justifier la reventillation HT / TVA.",AX72&gt;W72,"Attention : Le montant TVA retenu est supérieur au montant TVA présenté. Merci de revoir la ligne de dépense, plafonner son montant, ou justifier la reventillation HT / TVA.",X72=0,"",AY72=X72,"OK",AY72&lt;X72,"Montant instruit inférieur au montant présenté.")</f>
        <v/>
      </c>
      <c r="BB72" s="291">
        <f t="shared" si="36"/>
        <v>0</v>
      </c>
      <c r="BC72" s="291">
        <f t="shared" si="36"/>
        <v>0</v>
      </c>
      <c r="BD72" s="291">
        <f t="shared" si="36"/>
        <v>0</v>
      </c>
    </row>
    <row r="73" spans="1:56">
      <c r="A73" s="68">
        <v>69</v>
      </c>
      <c r="B73" s="257"/>
      <c r="C73" s="258"/>
      <c r="D73" s="257"/>
      <c r="E73" s="257"/>
      <c r="F73" s="280"/>
      <c r="G73" s="281"/>
      <c r="H73" s="211"/>
      <c r="I73" s="257"/>
      <c r="J73" s="257"/>
      <c r="K73" s="257"/>
      <c r="L73" s="260"/>
      <c r="M73" s="261"/>
      <c r="N73" s="147">
        <f t="shared" si="25"/>
        <v>0</v>
      </c>
      <c r="O73" s="261"/>
      <c r="P73" s="261"/>
      <c r="Q73" s="147">
        <f t="shared" si="26"/>
        <v>0</v>
      </c>
      <c r="R73" s="261"/>
      <c r="S73" s="261"/>
      <c r="T73" s="220">
        <f t="shared" si="27"/>
        <v>0</v>
      </c>
      <c r="U73" s="262"/>
      <c r="V73" s="291">
        <f t="shared" si="28"/>
        <v>0</v>
      </c>
      <c r="W73" s="291" cm="1">
        <f t="array" ref="W73">IFERROR(_xlfn.IFS(U73="Devis 1",M73,U73="Devis 1 majoré",M73*1.15,U73="Devis 2",P73,U73="Devis 3",S73),0)</f>
        <v>0</v>
      </c>
      <c r="X73" s="291">
        <f t="shared" si="29"/>
        <v>0</v>
      </c>
      <c r="Y73" s="263"/>
      <c r="Z73" s="317">
        <f t="shared" si="24"/>
        <v>0</v>
      </c>
      <c r="AA73" s="316">
        <f t="shared" si="24"/>
        <v>0</v>
      </c>
      <c r="AB73" s="317">
        <f t="shared" si="24"/>
        <v>0</v>
      </c>
      <c r="AC73" s="317">
        <f t="shared" si="24"/>
        <v>0</v>
      </c>
      <c r="AD73" s="300">
        <f t="shared" si="24"/>
        <v>0</v>
      </c>
      <c r="AE73" s="317">
        <f t="shared" si="24"/>
        <v>0</v>
      </c>
      <c r="AF73" s="301">
        <f t="shared" si="24"/>
        <v>0</v>
      </c>
      <c r="AG73" s="300">
        <f t="shared" si="24"/>
        <v>0</v>
      </c>
      <c r="AH73" s="300">
        <f t="shared" si="24"/>
        <v>0</v>
      </c>
      <c r="AI73" s="300">
        <f t="shared" si="24"/>
        <v>0</v>
      </c>
      <c r="AJ73" s="302">
        <f t="shared" si="24"/>
        <v>0</v>
      </c>
      <c r="AK73" s="302">
        <f t="shared" si="24"/>
        <v>0</v>
      </c>
      <c r="AL73" s="302">
        <f t="shared" si="37"/>
        <v>0</v>
      </c>
      <c r="AM73" s="302">
        <f t="shared" si="30"/>
        <v>0</v>
      </c>
      <c r="AN73" s="302">
        <f t="shared" si="30"/>
        <v>0</v>
      </c>
      <c r="AO73" s="302">
        <f t="shared" si="38"/>
        <v>0</v>
      </c>
      <c r="AP73" s="302">
        <f t="shared" si="31"/>
        <v>0</v>
      </c>
      <c r="AQ73" s="302">
        <f t="shared" si="31"/>
        <v>0</v>
      </c>
      <c r="AR73" s="302">
        <f t="shared" si="39"/>
        <v>0</v>
      </c>
      <c r="AS73" s="318">
        <f t="shared" si="32"/>
        <v>0</v>
      </c>
      <c r="AT73" s="319"/>
      <c r="AU73" s="302">
        <f t="shared" si="33"/>
        <v>0</v>
      </c>
      <c r="AV73" s="302">
        <f t="shared" si="40"/>
        <v>0</v>
      </c>
      <c r="AW73" s="284">
        <f t="shared" si="34"/>
        <v>0</v>
      </c>
      <c r="AX73" s="284">
        <f t="shared" si="35"/>
        <v>0</v>
      </c>
      <c r="AY73" s="284">
        <f t="shared" si="41"/>
        <v>0</v>
      </c>
      <c r="AZ73" s="289"/>
      <c r="BA73" s="290" t="str" cm="1">
        <f t="array" ref="BA73">_xlfn.IFS(AY73&gt;X73,"KO : Le montant retenu TTC est supérieur au montant présenté TTC. Merci de revoir la ligne de dépense ou plafonner son montant.",AW73&gt;V73,"Attention : Le montant retenu HT est supérieur au montant HT présenté. Merci de revoir la ligne de dépense, plafonner son montant, ou justifier la reventillation HT / TVA.",AX73&gt;W73,"Attention : Le montant TVA retenu est supérieur au montant TVA présenté. Merci de revoir la ligne de dépense, plafonner son montant, ou justifier la reventillation HT / TVA.",X73=0,"",AY73=X73,"OK",AY73&lt;X73,"Montant instruit inférieur au montant présenté.")</f>
        <v/>
      </c>
      <c r="BB73" s="291">
        <f t="shared" si="36"/>
        <v>0</v>
      </c>
      <c r="BC73" s="291">
        <f t="shared" si="36"/>
        <v>0</v>
      </c>
      <c r="BD73" s="291">
        <f t="shared" si="36"/>
        <v>0</v>
      </c>
    </row>
    <row r="74" spans="1:56">
      <c r="A74" s="68">
        <v>70</v>
      </c>
      <c r="B74" s="257"/>
      <c r="C74" s="258"/>
      <c r="D74" s="257"/>
      <c r="E74" s="257"/>
      <c r="F74" s="280"/>
      <c r="G74" s="281"/>
      <c r="H74" s="211"/>
      <c r="I74" s="257"/>
      <c r="J74" s="257"/>
      <c r="K74" s="257"/>
      <c r="L74" s="260"/>
      <c r="M74" s="261"/>
      <c r="N74" s="147">
        <f t="shared" si="25"/>
        <v>0</v>
      </c>
      <c r="O74" s="261"/>
      <c r="P74" s="261"/>
      <c r="Q74" s="147">
        <f t="shared" si="26"/>
        <v>0</v>
      </c>
      <c r="R74" s="261"/>
      <c r="S74" s="261"/>
      <c r="T74" s="220">
        <f t="shared" si="27"/>
        <v>0</v>
      </c>
      <c r="U74" s="262"/>
      <c r="V74" s="291">
        <f t="shared" si="28"/>
        <v>0</v>
      </c>
      <c r="W74" s="291" cm="1">
        <f t="array" ref="W74">IFERROR(_xlfn.IFS(U74="Devis 1",M74,U74="Devis 1 majoré",M74*1.15,U74="Devis 2",P74,U74="Devis 3",S74),0)</f>
        <v>0</v>
      </c>
      <c r="X74" s="291">
        <f t="shared" si="29"/>
        <v>0</v>
      </c>
      <c r="Y74" s="263"/>
      <c r="Z74" s="317">
        <f t="shared" si="24"/>
        <v>0</v>
      </c>
      <c r="AA74" s="316">
        <f t="shared" si="24"/>
        <v>0</v>
      </c>
      <c r="AB74" s="317">
        <f t="shared" si="24"/>
        <v>0</v>
      </c>
      <c r="AC74" s="317">
        <f t="shared" si="24"/>
        <v>0</v>
      </c>
      <c r="AD74" s="300">
        <f t="shared" si="24"/>
        <v>0</v>
      </c>
      <c r="AE74" s="317">
        <f t="shared" si="24"/>
        <v>0</v>
      </c>
      <c r="AF74" s="301">
        <f t="shared" si="24"/>
        <v>0</v>
      </c>
      <c r="AG74" s="300">
        <f t="shared" si="24"/>
        <v>0</v>
      </c>
      <c r="AH74" s="300">
        <f t="shared" si="24"/>
        <v>0</v>
      </c>
      <c r="AI74" s="300">
        <f t="shared" si="24"/>
        <v>0</v>
      </c>
      <c r="AJ74" s="302">
        <f t="shared" si="24"/>
        <v>0</v>
      </c>
      <c r="AK74" s="302">
        <f t="shared" si="24"/>
        <v>0</v>
      </c>
      <c r="AL74" s="302">
        <f t="shared" si="37"/>
        <v>0</v>
      </c>
      <c r="AM74" s="302">
        <f t="shared" si="30"/>
        <v>0</v>
      </c>
      <c r="AN74" s="302">
        <f t="shared" si="30"/>
        <v>0</v>
      </c>
      <c r="AO74" s="302">
        <f t="shared" si="38"/>
        <v>0</v>
      </c>
      <c r="AP74" s="302">
        <f t="shared" si="31"/>
        <v>0</v>
      </c>
      <c r="AQ74" s="302">
        <f t="shared" si="31"/>
        <v>0</v>
      </c>
      <c r="AR74" s="302">
        <f t="shared" si="39"/>
        <v>0</v>
      </c>
      <c r="AS74" s="318">
        <f t="shared" si="32"/>
        <v>0</v>
      </c>
      <c r="AT74" s="319"/>
      <c r="AU74" s="302">
        <f t="shared" si="33"/>
        <v>0</v>
      </c>
      <c r="AV74" s="302">
        <f t="shared" si="40"/>
        <v>0</v>
      </c>
      <c r="AW74" s="284">
        <f t="shared" si="34"/>
        <v>0</v>
      </c>
      <c r="AX74" s="284">
        <f t="shared" si="35"/>
        <v>0</v>
      </c>
      <c r="AY74" s="284">
        <f t="shared" si="41"/>
        <v>0</v>
      </c>
      <c r="AZ74" s="289"/>
      <c r="BA74" s="290" t="str" cm="1">
        <f t="array" ref="BA74">_xlfn.IFS(AY74&gt;X74,"KO : Le montant retenu TTC est supérieur au montant présenté TTC. Merci de revoir la ligne de dépense ou plafonner son montant.",AW74&gt;V74,"Attention : Le montant retenu HT est supérieur au montant HT présenté. Merci de revoir la ligne de dépense, plafonner son montant, ou justifier la reventillation HT / TVA.",AX74&gt;W74,"Attention : Le montant TVA retenu est supérieur au montant TVA présenté. Merci de revoir la ligne de dépense, plafonner son montant, ou justifier la reventillation HT / TVA.",X74=0,"",AY74=X74,"OK",AY74&lt;X74,"Montant instruit inférieur au montant présenté.")</f>
        <v/>
      </c>
      <c r="BB74" s="291">
        <f t="shared" si="36"/>
        <v>0</v>
      </c>
      <c r="BC74" s="291">
        <f t="shared" si="36"/>
        <v>0</v>
      </c>
      <c r="BD74" s="291">
        <f t="shared" si="36"/>
        <v>0</v>
      </c>
    </row>
    <row r="75" spans="1:56">
      <c r="A75" s="68">
        <v>71</v>
      </c>
      <c r="B75" s="257"/>
      <c r="C75" s="258"/>
      <c r="D75" s="257"/>
      <c r="E75" s="257"/>
      <c r="F75" s="280"/>
      <c r="G75" s="281"/>
      <c r="H75" s="211"/>
      <c r="I75" s="257"/>
      <c r="J75" s="257"/>
      <c r="K75" s="257"/>
      <c r="L75" s="260"/>
      <c r="M75" s="261"/>
      <c r="N75" s="147">
        <f t="shared" si="25"/>
        <v>0</v>
      </c>
      <c r="O75" s="261"/>
      <c r="P75" s="261"/>
      <c r="Q75" s="147">
        <f t="shared" si="26"/>
        <v>0</v>
      </c>
      <c r="R75" s="261"/>
      <c r="S75" s="261"/>
      <c r="T75" s="220">
        <f t="shared" si="27"/>
        <v>0</v>
      </c>
      <c r="U75" s="262"/>
      <c r="V75" s="291">
        <f t="shared" si="28"/>
        <v>0</v>
      </c>
      <c r="W75" s="291" cm="1">
        <f t="array" ref="W75">IFERROR(_xlfn.IFS(U75="Devis 1",M75,U75="Devis 1 majoré",M75*1.15,U75="Devis 2",P75,U75="Devis 3",S75),0)</f>
        <v>0</v>
      </c>
      <c r="X75" s="291">
        <f t="shared" si="29"/>
        <v>0</v>
      </c>
      <c r="Y75" s="263"/>
      <c r="Z75" s="317">
        <f t="shared" si="24"/>
        <v>0</v>
      </c>
      <c r="AA75" s="316">
        <f t="shared" si="24"/>
        <v>0</v>
      </c>
      <c r="AB75" s="317">
        <f t="shared" si="24"/>
        <v>0</v>
      </c>
      <c r="AC75" s="317">
        <f t="shared" si="24"/>
        <v>0</v>
      </c>
      <c r="AD75" s="300">
        <f t="shared" si="24"/>
        <v>0</v>
      </c>
      <c r="AE75" s="317">
        <f t="shared" si="24"/>
        <v>0</v>
      </c>
      <c r="AF75" s="301">
        <f t="shared" si="24"/>
        <v>0</v>
      </c>
      <c r="AG75" s="300">
        <f t="shared" si="24"/>
        <v>0</v>
      </c>
      <c r="AH75" s="300">
        <f t="shared" si="24"/>
        <v>0</v>
      </c>
      <c r="AI75" s="300">
        <f t="shared" si="24"/>
        <v>0</v>
      </c>
      <c r="AJ75" s="302">
        <f t="shared" si="24"/>
        <v>0</v>
      </c>
      <c r="AK75" s="302">
        <f t="shared" si="24"/>
        <v>0</v>
      </c>
      <c r="AL75" s="302">
        <f t="shared" si="37"/>
        <v>0</v>
      </c>
      <c r="AM75" s="302">
        <f t="shared" si="30"/>
        <v>0</v>
      </c>
      <c r="AN75" s="302">
        <f t="shared" si="30"/>
        <v>0</v>
      </c>
      <c r="AO75" s="302">
        <f t="shared" si="38"/>
        <v>0</v>
      </c>
      <c r="AP75" s="302">
        <f t="shared" si="31"/>
        <v>0</v>
      </c>
      <c r="AQ75" s="302">
        <f t="shared" si="31"/>
        <v>0</v>
      </c>
      <c r="AR75" s="302">
        <f t="shared" si="39"/>
        <v>0</v>
      </c>
      <c r="AS75" s="318">
        <f t="shared" si="32"/>
        <v>0</v>
      </c>
      <c r="AT75" s="319"/>
      <c r="AU75" s="302">
        <f t="shared" si="33"/>
        <v>0</v>
      </c>
      <c r="AV75" s="302">
        <f t="shared" si="40"/>
        <v>0</v>
      </c>
      <c r="AW75" s="284">
        <f t="shared" si="34"/>
        <v>0</v>
      </c>
      <c r="AX75" s="284">
        <f t="shared" si="35"/>
        <v>0</v>
      </c>
      <c r="AY75" s="284">
        <f t="shared" si="41"/>
        <v>0</v>
      </c>
      <c r="AZ75" s="289"/>
      <c r="BA75" s="290" t="str" cm="1">
        <f t="array" ref="BA75">_xlfn.IFS(AY75&gt;X75,"KO : Le montant retenu TTC est supérieur au montant présenté TTC. Merci de revoir la ligne de dépense ou plafonner son montant.",AW75&gt;V75,"Attention : Le montant retenu HT est supérieur au montant HT présenté. Merci de revoir la ligne de dépense, plafonner son montant, ou justifier la reventillation HT / TVA.",AX75&gt;W75,"Attention : Le montant TVA retenu est supérieur au montant TVA présenté. Merci de revoir la ligne de dépense, plafonner son montant, ou justifier la reventillation HT / TVA.",X75=0,"",AY75=X75,"OK",AY75&lt;X75,"Montant instruit inférieur au montant présenté.")</f>
        <v/>
      </c>
      <c r="BB75" s="291">
        <f t="shared" si="36"/>
        <v>0</v>
      </c>
      <c r="BC75" s="291">
        <f t="shared" si="36"/>
        <v>0</v>
      </c>
      <c r="BD75" s="291">
        <f t="shared" si="36"/>
        <v>0</v>
      </c>
    </row>
    <row r="76" spans="1:56">
      <c r="A76" s="68">
        <v>72</v>
      </c>
      <c r="B76" s="257"/>
      <c r="C76" s="258"/>
      <c r="D76" s="257"/>
      <c r="E76" s="257"/>
      <c r="F76" s="280"/>
      <c r="G76" s="281"/>
      <c r="H76" s="211"/>
      <c r="I76" s="257"/>
      <c r="J76" s="257"/>
      <c r="K76" s="257"/>
      <c r="L76" s="260"/>
      <c r="M76" s="261"/>
      <c r="N76" s="147">
        <f t="shared" si="25"/>
        <v>0</v>
      </c>
      <c r="O76" s="261"/>
      <c r="P76" s="261"/>
      <c r="Q76" s="147">
        <f t="shared" si="26"/>
        <v>0</v>
      </c>
      <c r="R76" s="261"/>
      <c r="S76" s="261"/>
      <c r="T76" s="220">
        <f t="shared" si="27"/>
        <v>0</v>
      </c>
      <c r="U76" s="262"/>
      <c r="V76" s="291">
        <f t="shared" si="28"/>
        <v>0</v>
      </c>
      <c r="W76" s="291" cm="1">
        <f t="array" ref="W76">IFERROR(_xlfn.IFS(U76="Devis 1",M76,U76="Devis 1 majoré",M76*1.15,U76="Devis 2",P76,U76="Devis 3",S76),0)</f>
        <v>0</v>
      </c>
      <c r="X76" s="291">
        <f t="shared" si="29"/>
        <v>0</v>
      </c>
      <c r="Y76" s="263"/>
      <c r="Z76" s="317">
        <f t="shared" si="24"/>
        <v>0</v>
      </c>
      <c r="AA76" s="316">
        <f t="shared" si="24"/>
        <v>0</v>
      </c>
      <c r="AB76" s="317">
        <f t="shared" si="24"/>
        <v>0</v>
      </c>
      <c r="AC76" s="317">
        <f t="shared" si="24"/>
        <v>0</v>
      </c>
      <c r="AD76" s="300">
        <f t="shared" si="24"/>
        <v>0</v>
      </c>
      <c r="AE76" s="317">
        <f t="shared" si="24"/>
        <v>0</v>
      </c>
      <c r="AF76" s="301">
        <f t="shared" si="24"/>
        <v>0</v>
      </c>
      <c r="AG76" s="300">
        <f t="shared" si="24"/>
        <v>0</v>
      </c>
      <c r="AH76" s="300">
        <f t="shared" si="24"/>
        <v>0</v>
      </c>
      <c r="AI76" s="300">
        <f t="shared" si="24"/>
        <v>0</v>
      </c>
      <c r="AJ76" s="302">
        <f t="shared" si="24"/>
        <v>0</v>
      </c>
      <c r="AK76" s="302">
        <f t="shared" si="24"/>
        <v>0</v>
      </c>
      <c r="AL76" s="302">
        <f t="shared" si="37"/>
        <v>0</v>
      </c>
      <c r="AM76" s="302">
        <f t="shared" si="30"/>
        <v>0</v>
      </c>
      <c r="AN76" s="302">
        <f t="shared" si="30"/>
        <v>0</v>
      </c>
      <c r="AO76" s="302">
        <f t="shared" si="38"/>
        <v>0</v>
      </c>
      <c r="AP76" s="302">
        <f t="shared" si="31"/>
        <v>0</v>
      </c>
      <c r="AQ76" s="302">
        <f t="shared" si="31"/>
        <v>0</v>
      </c>
      <c r="AR76" s="302">
        <f t="shared" si="39"/>
        <v>0</v>
      </c>
      <c r="AS76" s="318">
        <f t="shared" si="32"/>
        <v>0</v>
      </c>
      <c r="AT76" s="319"/>
      <c r="AU76" s="302">
        <f t="shared" si="33"/>
        <v>0</v>
      </c>
      <c r="AV76" s="302">
        <f t="shared" si="40"/>
        <v>0</v>
      </c>
      <c r="AW76" s="284">
        <f t="shared" si="34"/>
        <v>0</v>
      </c>
      <c r="AX76" s="284">
        <f t="shared" si="35"/>
        <v>0</v>
      </c>
      <c r="AY76" s="284">
        <f t="shared" si="41"/>
        <v>0</v>
      </c>
      <c r="AZ76" s="289"/>
      <c r="BA76" s="290" t="str" cm="1">
        <f t="array" ref="BA76">_xlfn.IFS(AY76&gt;X76,"KO : Le montant retenu TTC est supérieur au montant présenté TTC. Merci de revoir la ligne de dépense ou plafonner son montant.",AW76&gt;V76,"Attention : Le montant retenu HT est supérieur au montant HT présenté. Merci de revoir la ligne de dépense, plafonner son montant, ou justifier la reventillation HT / TVA.",AX76&gt;W76,"Attention : Le montant TVA retenu est supérieur au montant TVA présenté. Merci de revoir la ligne de dépense, plafonner son montant, ou justifier la reventillation HT / TVA.",X76=0,"",AY76=X76,"OK",AY76&lt;X76,"Montant instruit inférieur au montant présenté.")</f>
        <v/>
      </c>
      <c r="BB76" s="291">
        <f t="shared" si="36"/>
        <v>0</v>
      </c>
      <c r="BC76" s="291">
        <f t="shared" si="36"/>
        <v>0</v>
      </c>
      <c r="BD76" s="291">
        <f t="shared" si="36"/>
        <v>0</v>
      </c>
    </row>
    <row r="77" spans="1:56">
      <c r="A77" s="68">
        <v>73</v>
      </c>
      <c r="B77" s="257"/>
      <c r="C77" s="258"/>
      <c r="D77" s="257"/>
      <c r="E77" s="257"/>
      <c r="F77" s="280"/>
      <c r="G77" s="281"/>
      <c r="H77" s="211"/>
      <c r="I77" s="257"/>
      <c r="J77" s="257"/>
      <c r="K77" s="257"/>
      <c r="L77" s="260"/>
      <c r="M77" s="261"/>
      <c r="N77" s="147">
        <f t="shared" si="25"/>
        <v>0</v>
      </c>
      <c r="O77" s="261"/>
      <c r="P77" s="261"/>
      <c r="Q77" s="147">
        <f t="shared" si="26"/>
        <v>0</v>
      </c>
      <c r="R77" s="261"/>
      <c r="S77" s="261"/>
      <c r="T77" s="220">
        <f t="shared" si="27"/>
        <v>0</v>
      </c>
      <c r="U77" s="262"/>
      <c r="V77" s="291">
        <f t="shared" si="28"/>
        <v>0</v>
      </c>
      <c r="W77" s="291" cm="1">
        <f t="array" ref="W77">IFERROR(_xlfn.IFS(U77="Devis 1",M77,U77="Devis 1 majoré",M77*1.15,U77="Devis 2",P77,U77="Devis 3",S77),0)</f>
        <v>0</v>
      </c>
      <c r="X77" s="291">
        <f t="shared" si="29"/>
        <v>0</v>
      </c>
      <c r="Y77" s="263"/>
      <c r="Z77" s="317">
        <f t="shared" si="24"/>
        <v>0</v>
      </c>
      <c r="AA77" s="316">
        <f t="shared" si="24"/>
        <v>0</v>
      </c>
      <c r="AB77" s="317">
        <f t="shared" si="24"/>
        <v>0</v>
      </c>
      <c r="AC77" s="317">
        <f t="shared" si="24"/>
        <v>0</v>
      </c>
      <c r="AD77" s="300">
        <f t="shared" si="24"/>
        <v>0</v>
      </c>
      <c r="AE77" s="317">
        <f t="shared" si="24"/>
        <v>0</v>
      </c>
      <c r="AF77" s="301">
        <f t="shared" si="24"/>
        <v>0</v>
      </c>
      <c r="AG77" s="300">
        <f t="shared" si="24"/>
        <v>0</v>
      </c>
      <c r="AH77" s="300">
        <f t="shared" si="24"/>
        <v>0</v>
      </c>
      <c r="AI77" s="300">
        <f t="shared" si="24"/>
        <v>0</v>
      </c>
      <c r="AJ77" s="302">
        <f t="shared" si="24"/>
        <v>0</v>
      </c>
      <c r="AK77" s="302">
        <f t="shared" si="24"/>
        <v>0</v>
      </c>
      <c r="AL77" s="302">
        <f t="shared" si="37"/>
        <v>0</v>
      </c>
      <c r="AM77" s="302">
        <f t="shared" si="30"/>
        <v>0</v>
      </c>
      <c r="AN77" s="302">
        <f t="shared" si="30"/>
        <v>0</v>
      </c>
      <c r="AO77" s="302">
        <f t="shared" si="38"/>
        <v>0</v>
      </c>
      <c r="AP77" s="302">
        <f t="shared" si="31"/>
        <v>0</v>
      </c>
      <c r="AQ77" s="302">
        <f t="shared" si="31"/>
        <v>0</v>
      </c>
      <c r="AR77" s="302">
        <f t="shared" si="39"/>
        <v>0</v>
      </c>
      <c r="AS77" s="318">
        <f t="shared" si="32"/>
        <v>0</v>
      </c>
      <c r="AT77" s="319"/>
      <c r="AU77" s="302">
        <f t="shared" si="33"/>
        <v>0</v>
      </c>
      <c r="AV77" s="302">
        <f t="shared" si="40"/>
        <v>0</v>
      </c>
      <c r="AW77" s="284">
        <f t="shared" si="34"/>
        <v>0</v>
      </c>
      <c r="AX77" s="284">
        <f t="shared" si="35"/>
        <v>0</v>
      </c>
      <c r="AY77" s="284">
        <f t="shared" si="41"/>
        <v>0</v>
      </c>
      <c r="AZ77" s="289"/>
      <c r="BA77" s="290" t="str" cm="1">
        <f t="array" ref="BA77">_xlfn.IFS(AY77&gt;X77,"KO : Le montant retenu TTC est supérieur au montant présenté TTC. Merci de revoir la ligne de dépense ou plafonner son montant.",AW77&gt;V77,"Attention : Le montant retenu HT est supérieur au montant HT présenté. Merci de revoir la ligne de dépense, plafonner son montant, ou justifier la reventillation HT / TVA.",AX77&gt;W77,"Attention : Le montant TVA retenu est supérieur au montant TVA présenté. Merci de revoir la ligne de dépense, plafonner son montant, ou justifier la reventillation HT / TVA.",X77=0,"",AY77=X77,"OK",AY77&lt;X77,"Montant instruit inférieur au montant présenté.")</f>
        <v/>
      </c>
      <c r="BB77" s="291">
        <f t="shared" si="36"/>
        <v>0</v>
      </c>
      <c r="BC77" s="291">
        <f t="shared" si="36"/>
        <v>0</v>
      </c>
      <c r="BD77" s="291">
        <f t="shared" si="36"/>
        <v>0</v>
      </c>
    </row>
    <row r="78" spans="1:56">
      <c r="A78" s="68">
        <v>74</v>
      </c>
      <c r="B78" s="257"/>
      <c r="C78" s="258"/>
      <c r="D78" s="257"/>
      <c r="E78" s="257"/>
      <c r="F78" s="280"/>
      <c r="G78" s="281"/>
      <c r="H78" s="211"/>
      <c r="I78" s="257"/>
      <c r="J78" s="257"/>
      <c r="K78" s="257"/>
      <c r="L78" s="260"/>
      <c r="M78" s="261"/>
      <c r="N78" s="147">
        <f t="shared" si="25"/>
        <v>0</v>
      </c>
      <c r="O78" s="261"/>
      <c r="P78" s="261"/>
      <c r="Q78" s="147">
        <f t="shared" si="26"/>
        <v>0</v>
      </c>
      <c r="R78" s="261"/>
      <c r="S78" s="261"/>
      <c r="T78" s="220">
        <f t="shared" si="27"/>
        <v>0</v>
      </c>
      <c r="U78" s="262"/>
      <c r="V78" s="291">
        <f t="shared" si="28"/>
        <v>0</v>
      </c>
      <c r="W78" s="291" cm="1">
        <f t="array" ref="W78">IFERROR(_xlfn.IFS(U78="Devis 1",M78,U78="Devis 1 majoré",M78*1.15,U78="Devis 2",P78,U78="Devis 3",S78),0)</f>
        <v>0</v>
      </c>
      <c r="X78" s="291">
        <f t="shared" si="29"/>
        <v>0</v>
      </c>
      <c r="Y78" s="263"/>
      <c r="Z78" s="317">
        <f t="shared" si="24"/>
        <v>0</v>
      </c>
      <c r="AA78" s="316">
        <f t="shared" si="24"/>
        <v>0</v>
      </c>
      <c r="AB78" s="317">
        <f t="shared" si="24"/>
        <v>0</v>
      </c>
      <c r="AC78" s="317">
        <f t="shared" si="24"/>
        <v>0</v>
      </c>
      <c r="AD78" s="300">
        <f t="shared" si="24"/>
        <v>0</v>
      </c>
      <c r="AE78" s="317">
        <f t="shared" si="24"/>
        <v>0</v>
      </c>
      <c r="AF78" s="301">
        <f t="shared" si="24"/>
        <v>0</v>
      </c>
      <c r="AG78" s="300">
        <f t="shared" si="24"/>
        <v>0</v>
      </c>
      <c r="AH78" s="300">
        <f t="shared" si="24"/>
        <v>0</v>
      </c>
      <c r="AI78" s="300">
        <f t="shared" si="24"/>
        <v>0</v>
      </c>
      <c r="AJ78" s="302">
        <f t="shared" si="24"/>
        <v>0</v>
      </c>
      <c r="AK78" s="302">
        <f t="shared" si="24"/>
        <v>0</v>
      </c>
      <c r="AL78" s="302">
        <f t="shared" si="37"/>
        <v>0</v>
      </c>
      <c r="AM78" s="302">
        <f t="shared" si="30"/>
        <v>0</v>
      </c>
      <c r="AN78" s="302">
        <f t="shared" si="30"/>
        <v>0</v>
      </c>
      <c r="AO78" s="302">
        <f t="shared" si="38"/>
        <v>0</v>
      </c>
      <c r="AP78" s="302">
        <f t="shared" si="31"/>
        <v>0</v>
      </c>
      <c r="AQ78" s="302">
        <f t="shared" si="31"/>
        <v>0</v>
      </c>
      <c r="AR78" s="302">
        <f t="shared" si="39"/>
        <v>0</v>
      </c>
      <c r="AS78" s="318">
        <f t="shared" si="32"/>
        <v>0</v>
      </c>
      <c r="AT78" s="319"/>
      <c r="AU78" s="302">
        <f t="shared" si="33"/>
        <v>0</v>
      </c>
      <c r="AV78" s="302">
        <f t="shared" si="40"/>
        <v>0</v>
      </c>
      <c r="AW78" s="284">
        <f t="shared" si="34"/>
        <v>0</v>
      </c>
      <c r="AX78" s="284">
        <f t="shared" si="35"/>
        <v>0</v>
      </c>
      <c r="AY78" s="284">
        <f t="shared" si="41"/>
        <v>0</v>
      </c>
      <c r="AZ78" s="289"/>
      <c r="BA78" s="290" t="str" cm="1">
        <f t="array" ref="BA78">_xlfn.IFS(AY78&gt;X78,"KO : Le montant retenu TTC est supérieur au montant présenté TTC. Merci de revoir la ligne de dépense ou plafonner son montant.",AW78&gt;V78,"Attention : Le montant retenu HT est supérieur au montant HT présenté. Merci de revoir la ligne de dépense, plafonner son montant, ou justifier la reventillation HT / TVA.",AX78&gt;W78,"Attention : Le montant TVA retenu est supérieur au montant TVA présenté. Merci de revoir la ligne de dépense, plafonner son montant, ou justifier la reventillation HT / TVA.",X78=0,"",AY78=X78,"OK",AY78&lt;X78,"Montant instruit inférieur au montant présenté.")</f>
        <v/>
      </c>
      <c r="BB78" s="291">
        <f t="shared" si="36"/>
        <v>0</v>
      </c>
      <c r="BC78" s="291">
        <f t="shared" si="36"/>
        <v>0</v>
      </c>
      <c r="BD78" s="291">
        <f t="shared" si="36"/>
        <v>0</v>
      </c>
    </row>
    <row r="79" spans="1:56">
      <c r="A79" s="68">
        <v>75</v>
      </c>
      <c r="B79" s="257"/>
      <c r="C79" s="258"/>
      <c r="D79" s="257"/>
      <c r="E79" s="257"/>
      <c r="F79" s="280"/>
      <c r="G79" s="281"/>
      <c r="H79" s="211"/>
      <c r="I79" s="257"/>
      <c r="J79" s="257"/>
      <c r="K79" s="257"/>
      <c r="L79" s="260"/>
      <c r="M79" s="261"/>
      <c r="N79" s="147">
        <f t="shared" si="25"/>
        <v>0</v>
      </c>
      <c r="O79" s="261"/>
      <c r="P79" s="261"/>
      <c r="Q79" s="147">
        <f t="shared" si="26"/>
        <v>0</v>
      </c>
      <c r="R79" s="261"/>
      <c r="S79" s="261"/>
      <c r="T79" s="220">
        <f t="shared" si="27"/>
        <v>0</v>
      </c>
      <c r="U79" s="262"/>
      <c r="V79" s="291">
        <f t="shared" si="28"/>
        <v>0</v>
      </c>
      <c r="W79" s="291" cm="1">
        <f t="array" ref="W79">IFERROR(_xlfn.IFS(U79="Devis 1",M79,U79="Devis 1 majoré",M79*1.15,U79="Devis 2",P79,U79="Devis 3",S79),0)</f>
        <v>0</v>
      </c>
      <c r="X79" s="291">
        <f t="shared" si="29"/>
        <v>0</v>
      </c>
      <c r="Y79" s="263"/>
      <c r="Z79" s="317">
        <f t="shared" si="24"/>
        <v>0</v>
      </c>
      <c r="AA79" s="316">
        <f t="shared" si="24"/>
        <v>0</v>
      </c>
      <c r="AB79" s="317">
        <f t="shared" si="24"/>
        <v>0</v>
      </c>
      <c r="AC79" s="317">
        <f t="shared" si="24"/>
        <v>0</v>
      </c>
      <c r="AD79" s="300">
        <f t="shared" si="24"/>
        <v>0</v>
      </c>
      <c r="AE79" s="317">
        <f t="shared" si="24"/>
        <v>0</v>
      </c>
      <c r="AF79" s="301">
        <f t="shared" si="24"/>
        <v>0</v>
      </c>
      <c r="AG79" s="300">
        <f t="shared" si="24"/>
        <v>0</v>
      </c>
      <c r="AH79" s="300">
        <f t="shared" si="24"/>
        <v>0</v>
      </c>
      <c r="AI79" s="300">
        <f t="shared" si="24"/>
        <v>0</v>
      </c>
      <c r="AJ79" s="302">
        <f t="shared" si="24"/>
        <v>0</v>
      </c>
      <c r="AK79" s="302">
        <f t="shared" si="24"/>
        <v>0</v>
      </c>
      <c r="AL79" s="302">
        <f t="shared" si="37"/>
        <v>0</v>
      </c>
      <c r="AM79" s="302">
        <f t="shared" si="30"/>
        <v>0</v>
      </c>
      <c r="AN79" s="302">
        <f t="shared" si="30"/>
        <v>0</v>
      </c>
      <c r="AO79" s="302">
        <f t="shared" si="38"/>
        <v>0</v>
      </c>
      <c r="AP79" s="302">
        <f t="shared" si="31"/>
        <v>0</v>
      </c>
      <c r="AQ79" s="302">
        <f t="shared" si="31"/>
        <v>0</v>
      </c>
      <c r="AR79" s="302">
        <f t="shared" si="39"/>
        <v>0</v>
      </c>
      <c r="AS79" s="318">
        <f t="shared" si="32"/>
        <v>0</v>
      </c>
      <c r="AT79" s="319"/>
      <c r="AU79" s="302">
        <f t="shared" si="33"/>
        <v>0</v>
      </c>
      <c r="AV79" s="302">
        <f t="shared" si="40"/>
        <v>0</v>
      </c>
      <c r="AW79" s="284">
        <f t="shared" si="34"/>
        <v>0</v>
      </c>
      <c r="AX79" s="284">
        <f t="shared" si="35"/>
        <v>0</v>
      </c>
      <c r="AY79" s="284">
        <f t="shared" si="41"/>
        <v>0</v>
      </c>
      <c r="AZ79" s="289"/>
      <c r="BA79" s="290" t="str" cm="1">
        <f t="array" ref="BA79">_xlfn.IFS(AY79&gt;X79,"KO : Le montant retenu TTC est supérieur au montant présenté TTC. Merci de revoir la ligne de dépense ou plafonner son montant.",AW79&gt;V79,"Attention : Le montant retenu HT est supérieur au montant HT présenté. Merci de revoir la ligne de dépense, plafonner son montant, ou justifier la reventillation HT / TVA.",AX79&gt;W79,"Attention : Le montant TVA retenu est supérieur au montant TVA présenté. Merci de revoir la ligne de dépense, plafonner son montant, ou justifier la reventillation HT / TVA.",X79=0,"",AY79=X79,"OK",AY79&lt;X79,"Montant instruit inférieur au montant présenté.")</f>
        <v/>
      </c>
      <c r="BB79" s="291">
        <f t="shared" si="36"/>
        <v>0</v>
      </c>
      <c r="BC79" s="291">
        <f t="shared" si="36"/>
        <v>0</v>
      </c>
      <c r="BD79" s="291">
        <f t="shared" si="36"/>
        <v>0</v>
      </c>
    </row>
    <row r="80" spans="1:56">
      <c r="A80" s="68">
        <v>76</v>
      </c>
      <c r="B80" s="257"/>
      <c r="C80" s="258"/>
      <c r="D80" s="257"/>
      <c r="E80" s="257"/>
      <c r="F80" s="280"/>
      <c r="G80" s="281"/>
      <c r="H80" s="211"/>
      <c r="I80" s="257"/>
      <c r="J80" s="257"/>
      <c r="K80" s="257"/>
      <c r="L80" s="260"/>
      <c r="M80" s="261"/>
      <c r="N80" s="147">
        <f t="shared" si="25"/>
        <v>0</v>
      </c>
      <c r="O80" s="261"/>
      <c r="P80" s="261"/>
      <c r="Q80" s="147">
        <f t="shared" si="26"/>
        <v>0</v>
      </c>
      <c r="R80" s="261"/>
      <c r="S80" s="261"/>
      <c r="T80" s="220">
        <f t="shared" si="27"/>
        <v>0</v>
      </c>
      <c r="U80" s="262"/>
      <c r="V80" s="291">
        <f t="shared" si="28"/>
        <v>0</v>
      </c>
      <c r="W80" s="291" cm="1">
        <f t="array" ref="W80">IFERROR(_xlfn.IFS(U80="Devis 1",M80,U80="Devis 1 majoré",M80*1.15,U80="Devis 2",P80,U80="Devis 3",S80),0)</f>
        <v>0</v>
      </c>
      <c r="X80" s="291">
        <f t="shared" si="29"/>
        <v>0</v>
      </c>
      <c r="Y80" s="263"/>
      <c r="Z80" s="317">
        <f t="shared" si="24"/>
        <v>0</v>
      </c>
      <c r="AA80" s="316">
        <f t="shared" si="24"/>
        <v>0</v>
      </c>
      <c r="AB80" s="317">
        <f t="shared" si="24"/>
        <v>0</v>
      </c>
      <c r="AC80" s="317">
        <f t="shared" si="24"/>
        <v>0</v>
      </c>
      <c r="AD80" s="300">
        <f t="shared" si="24"/>
        <v>0</v>
      </c>
      <c r="AE80" s="317">
        <f t="shared" si="24"/>
        <v>0</v>
      </c>
      <c r="AF80" s="301">
        <f t="shared" si="24"/>
        <v>0</v>
      </c>
      <c r="AG80" s="300">
        <f t="shared" si="24"/>
        <v>0</v>
      </c>
      <c r="AH80" s="300">
        <f t="shared" si="24"/>
        <v>0</v>
      </c>
      <c r="AI80" s="300">
        <f t="shared" si="24"/>
        <v>0</v>
      </c>
      <c r="AJ80" s="302">
        <f t="shared" si="24"/>
        <v>0</v>
      </c>
      <c r="AK80" s="302">
        <f t="shared" si="24"/>
        <v>0</v>
      </c>
      <c r="AL80" s="302">
        <f t="shared" si="37"/>
        <v>0</v>
      </c>
      <c r="AM80" s="302">
        <f t="shared" si="30"/>
        <v>0</v>
      </c>
      <c r="AN80" s="302">
        <f t="shared" si="30"/>
        <v>0</v>
      </c>
      <c r="AO80" s="302">
        <f t="shared" si="38"/>
        <v>0</v>
      </c>
      <c r="AP80" s="302">
        <f t="shared" si="31"/>
        <v>0</v>
      </c>
      <c r="AQ80" s="302">
        <f t="shared" si="31"/>
        <v>0</v>
      </c>
      <c r="AR80" s="302">
        <f t="shared" si="39"/>
        <v>0</v>
      </c>
      <c r="AS80" s="318">
        <f t="shared" si="32"/>
        <v>0</v>
      </c>
      <c r="AT80" s="319"/>
      <c r="AU80" s="302">
        <f t="shared" si="33"/>
        <v>0</v>
      </c>
      <c r="AV80" s="302">
        <f t="shared" si="40"/>
        <v>0</v>
      </c>
      <c r="AW80" s="284">
        <f t="shared" si="34"/>
        <v>0</v>
      </c>
      <c r="AX80" s="284">
        <f t="shared" si="35"/>
        <v>0</v>
      </c>
      <c r="AY80" s="284">
        <f t="shared" si="41"/>
        <v>0</v>
      </c>
      <c r="AZ80" s="289"/>
      <c r="BA80" s="290" t="str" cm="1">
        <f t="array" ref="BA80">_xlfn.IFS(AY80&gt;X80,"KO : Le montant retenu TTC est supérieur au montant présenté TTC. Merci de revoir la ligne de dépense ou plafonner son montant.",AW80&gt;V80,"Attention : Le montant retenu HT est supérieur au montant HT présenté. Merci de revoir la ligne de dépense, plafonner son montant, ou justifier la reventillation HT / TVA.",AX80&gt;W80,"Attention : Le montant TVA retenu est supérieur au montant TVA présenté. Merci de revoir la ligne de dépense, plafonner son montant, ou justifier la reventillation HT / TVA.",X80=0,"",AY80=X80,"OK",AY80&lt;X80,"Montant instruit inférieur au montant présenté.")</f>
        <v/>
      </c>
      <c r="BB80" s="291">
        <f t="shared" si="36"/>
        <v>0</v>
      </c>
      <c r="BC80" s="291">
        <f t="shared" si="36"/>
        <v>0</v>
      </c>
      <c r="BD80" s="291">
        <f t="shared" si="36"/>
        <v>0</v>
      </c>
    </row>
    <row r="81" spans="1:56">
      <c r="A81" s="68">
        <v>77</v>
      </c>
      <c r="B81" s="257"/>
      <c r="C81" s="258"/>
      <c r="D81" s="257"/>
      <c r="E81" s="257"/>
      <c r="F81" s="280"/>
      <c r="G81" s="281"/>
      <c r="H81" s="211"/>
      <c r="I81" s="257"/>
      <c r="J81" s="257"/>
      <c r="K81" s="257"/>
      <c r="L81" s="260"/>
      <c r="M81" s="261"/>
      <c r="N81" s="147">
        <f t="shared" si="25"/>
        <v>0</v>
      </c>
      <c r="O81" s="261"/>
      <c r="P81" s="261"/>
      <c r="Q81" s="147">
        <f t="shared" si="26"/>
        <v>0</v>
      </c>
      <c r="R81" s="261"/>
      <c r="S81" s="261"/>
      <c r="T81" s="220">
        <f t="shared" si="27"/>
        <v>0</v>
      </c>
      <c r="U81" s="262"/>
      <c r="V81" s="291">
        <f t="shared" si="28"/>
        <v>0</v>
      </c>
      <c r="W81" s="291" cm="1">
        <f t="array" ref="W81">IFERROR(_xlfn.IFS(U81="Devis 1",M81,U81="Devis 1 majoré",M81*1.15,U81="Devis 2",P81,U81="Devis 3",S81),0)</f>
        <v>0</v>
      </c>
      <c r="X81" s="291">
        <f t="shared" si="29"/>
        <v>0</v>
      </c>
      <c r="Y81" s="263"/>
      <c r="Z81" s="317">
        <f t="shared" si="24"/>
        <v>0</v>
      </c>
      <c r="AA81" s="316">
        <f t="shared" si="24"/>
        <v>0</v>
      </c>
      <c r="AB81" s="317">
        <f t="shared" si="24"/>
        <v>0</v>
      </c>
      <c r="AC81" s="317">
        <f t="shared" si="24"/>
        <v>0</v>
      </c>
      <c r="AD81" s="300">
        <f t="shared" si="24"/>
        <v>0</v>
      </c>
      <c r="AE81" s="317">
        <f t="shared" si="24"/>
        <v>0</v>
      </c>
      <c r="AF81" s="301">
        <f t="shared" si="24"/>
        <v>0</v>
      </c>
      <c r="AG81" s="300">
        <f t="shared" si="24"/>
        <v>0</v>
      </c>
      <c r="AH81" s="300">
        <f t="shared" si="24"/>
        <v>0</v>
      </c>
      <c r="AI81" s="300">
        <f t="shared" si="24"/>
        <v>0</v>
      </c>
      <c r="AJ81" s="302">
        <f t="shared" si="24"/>
        <v>0</v>
      </c>
      <c r="AK81" s="302">
        <f t="shared" si="24"/>
        <v>0</v>
      </c>
      <c r="AL81" s="302">
        <f t="shared" si="37"/>
        <v>0</v>
      </c>
      <c r="AM81" s="302">
        <f t="shared" si="30"/>
        <v>0</v>
      </c>
      <c r="AN81" s="302">
        <f t="shared" si="30"/>
        <v>0</v>
      </c>
      <c r="AO81" s="302">
        <f t="shared" si="38"/>
        <v>0</v>
      </c>
      <c r="AP81" s="302">
        <f t="shared" si="31"/>
        <v>0</v>
      </c>
      <c r="AQ81" s="302">
        <f t="shared" si="31"/>
        <v>0</v>
      </c>
      <c r="AR81" s="302">
        <f t="shared" si="39"/>
        <v>0</v>
      </c>
      <c r="AS81" s="318">
        <f t="shared" si="32"/>
        <v>0</v>
      </c>
      <c r="AT81" s="319"/>
      <c r="AU81" s="302">
        <f t="shared" si="33"/>
        <v>0</v>
      </c>
      <c r="AV81" s="302">
        <f t="shared" si="40"/>
        <v>0</v>
      </c>
      <c r="AW81" s="284">
        <f t="shared" si="34"/>
        <v>0</v>
      </c>
      <c r="AX81" s="284">
        <f t="shared" si="35"/>
        <v>0</v>
      </c>
      <c r="AY81" s="284">
        <f t="shared" si="41"/>
        <v>0</v>
      </c>
      <c r="AZ81" s="289"/>
      <c r="BA81" s="290" t="str" cm="1">
        <f t="array" ref="BA81">_xlfn.IFS(AY81&gt;X81,"KO : Le montant retenu TTC est supérieur au montant présenté TTC. Merci de revoir la ligne de dépense ou plafonner son montant.",AW81&gt;V81,"Attention : Le montant retenu HT est supérieur au montant HT présenté. Merci de revoir la ligne de dépense, plafonner son montant, ou justifier la reventillation HT / TVA.",AX81&gt;W81,"Attention : Le montant TVA retenu est supérieur au montant TVA présenté. Merci de revoir la ligne de dépense, plafonner son montant, ou justifier la reventillation HT / TVA.",X81=0,"",AY81=X81,"OK",AY81&lt;X81,"Montant instruit inférieur au montant présenté.")</f>
        <v/>
      </c>
      <c r="BB81" s="291">
        <f t="shared" si="36"/>
        <v>0</v>
      </c>
      <c r="BC81" s="291">
        <f t="shared" si="36"/>
        <v>0</v>
      </c>
      <c r="BD81" s="291">
        <f t="shared" si="36"/>
        <v>0</v>
      </c>
    </row>
    <row r="82" spans="1:56">
      <c r="A82" s="68">
        <v>78</v>
      </c>
      <c r="B82" s="257"/>
      <c r="C82" s="258"/>
      <c r="D82" s="257"/>
      <c r="E82" s="257"/>
      <c r="F82" s="280"/>
      <c r="G82" s="281"/>
      <c r="H82" s="211"/>
      <c r="I82" s="257"/>
      <c r="J82" s="257"/>
      <c r="K82" s="257"/>
      <c r="L82" s="260"/>
      <c r="M82" s="261"/>
      <c r="N82" s="147">
        <f t="shared" si="25"/>
        <v>0</v>
      </c>
      <c r="O82" s="261"/>
      <c r="P82" s="261"/>
      <c r="Q82" s="147">
        <f t="shared" si="26"/>
        <v>0</v>
      </c>
      <c r="R82" s="261"/>
      <c r="S82" s="261"/>
      <c r="T82" s="220">
        <f t="shared" si="27"/>
        <v>0</v>
      </c>
      <c r="U82" s="262"/>
      <c r="V82" s="291">
        <f t="shared" si="28"/>
        <v>0</v>
      </c>
      <c r="W82" s="291" cm="1">
        <f t="array" ref="W82">IFERROR(_xlfn.IFS(U82="Devis 1",M82,U82="Devis 1 majoré",M82*1.15,U82="Devis 2",P82,U82="Devis 3",S82),0)</f>
        <v>0</v>
      </c>
      <c r="X82" s="291">
        <f t="shared" si="29"/>
        <v>0</v>
      </c>
      <c r="Y82" s="263"/>
      <c r="Z82" s="317">
        <f t="shared" si="24"/>
        <v>0</v>
      </c>
      <c r="AA82" s="316">
        <f t="shared" si="24"/>
        <v>0</v>
      </c>
      <c r="AB82" s="317">
        <f t="shared" si="24"/>
        <v>0</v>
      </c>
      <c r="AC82" s="317">
        <f t="shared" si="24"/>
        <v>0</v>
      </c>
      <c r="AD82" s="300">
        <f t="shared" si="24"/>
        <v>0</v>
      </c>
      <c r="AE82" s="317">
        <f t="shared" si="24"/>
        <v>0</v>
      </c>
      <c r="AF82" s="301">
        <f t="shared" si="24"/>
        <v>0</v>
      </c>
      <c r="AG82" s="300">
        <f t="shared" si="24"/>
        <v>0</v>
      </c>
      <c r="AH82" s="300">
        <f t="shared" si="24"/>
        <v>0</v>
      </c>
      <c r="AI82" s="300">
        <f t="shared" si="24"/>
        <v>0</v>
      </c>
      <c r="AJ82" s="302">
        <f t="shared" si="24"/>
        <v>0</v>
      </c>
      <c r="AK82" s="302">
        <f t="shared" si="24"/>
        <v>0</v>
      </c>
      <c r="AL82" s="302">
        <f t="shared" si="37"/>
        <v>0</v>
      </c>
      <c r="AM82" s="302">
        <f t="shared" si="30"/>
        <v>0</v>
      </c>
      <c r="AN82" s="302">
        <f t="shared" si="30"/>
        <v>0</v>
      </c>
      <c r="AO82" s="302">
        <f t="shared" si="38"/>
        <v>0</v>
      </c>
      <c r="AP82" s="302">
        <f t="shared" si="31"/>
        <v>0</v>
      </c>
      <c r="AQ82" s="302">
        <f t="shared" si="31"/>
        <v>0</v>
      </c>
      <c r="AR82" s="302">
        <f t="shared" si="39"/>
        <v>0</v>
      </c>
      <c r="AS82" s="318">
        <f t="shared" si="32"/>
        <v>0</v>
      </c>
      <c r="AT82" s="319"/>
      <c r="AU82" s="302">
        <f t="shared" si="33"/>
        <v>0</v>
      </c>
      <c r="AV82" s="302">
        <f t="shared" si="40"/>
        <v>0</v>
      </c>
      <c r="AW82" s="284">
        <f t="shared" si="34"/>
        <v>0</v>
      </c>
      <c r="AX82" s="284">
        <f t="shared" si="35"/>
        <v>0</v>
      </c>
      <c r="AY82" s="284">
        <f t="shared" si="41"/>
        <v>0</v>
      </c>
      <c r="AZ82" s="289"/>
      <c r="BA82" s="290" t="str" cm="1">
        <f t="array" ref="BA82">_xlfn.IFS(AY82&gt;X82,"KO : Le montant retenu TTC est supérieur au montant présenté TTC. Merci de revoir la ligne de dépense ou plafonner son montant.",AW82&gt;V82,"Attention : Le montant retenu HT est supérieur au montant HT présenté. Merci de revoir la ligne de dépense, plafonner son montant, ou justifier la reventillation HT / TVA.",AX82&gt;W82,"Attention : Le montant TVA retenu est supérieur au montant TVA présenté. Merci de revoir la ligne de dépense, plafonner son montant, ou justifier la reventillation HT / TVA.",X82=0,"",AY82=X82,"OK",AY82&lt;X82,"Montant instruit inférieur au montant présenté.")</f>
        <v/>
      </c>
      <c r="BB82" s="291">
        <f t="shared" si="36"/>
        <v>0</v>
      </c>
      <c r="BC82" s="291">
        <f t="shared" si="36"/>
        <v>0</v>
      </c>
      <c r="BD82" s="291">
        <f t="shared" si="36"/>
        <v>0</v>
      </c>
    </row>
    <row r="83" spans="1:56">
      <c r="A83" s="68">
        <v>79</v>
      </c>
      <c r="B83" s="257"/>
      <c r="C83" s="258"/>
      <c r="D83" s="257"/>
      <c r="E83" s="257"/>
      <c r="F83" s="280"/>
      <c r="G83" s="281"/>
      <c r="H83" s="211"/>
      <c r="I83" s="257"/>
      <c r="J83" s="257"/>
      <c r="K83" s="257"/>
      <c r="L83" s="260"/>
      <c r="M83" s="261"/>
      <c r="N83" s="147">
        <f t="shared" si="25"/>
        <v>0</v>
      </c>
      <c r="O83" s="261"/>
      <c r="P83" s="261"/>
      <c r="Q83" s="147">
        <f t="shared" si="26"/>
        <v>0</v>
      </c>
      <c r="R83" s="261"/>
      <c r="S83" s="261"/>
      <c r="T83" s="220">
        <f t="shared" si="27"/>
        <v>0</v>
      </c>
      <c r="U83" s="262"/>
      <c r="V83" s="291">
        <f t="shared" si="28"/>
        <v>0</v>
      </c>
      <c r="W83" s="291" cm="1">
        <f t="array" ref="W83">IFERROR(_xlfn.IFS(U83="Devis 1",M83,U83="Devis 1 majoré",M83*1.15,U83="Devis 2",P83,U83="Devis 3",S83),0)</f>
        <v>0</v>
      </c>
      <c r="X83" s="291">
        <f t="shared" si="29"/>
        <v>0</v>
      </c>
      <c r="Y83" s="263"/>
      <c r="Z83" s="317">
        <f t="shared" si="24"/>
        <v>0</v>
      </c>
      <c r="AA83" s="316">
        <f t="shared" si="24"/>
        <v>0</v>
      </c>
      <c r="AB83" s="317">
        <f t="shared" si="24"/>
        <v>0</v>
      </c>
      <c r="AC83" s="317">
        <f t="shared" si="24"/>
        <v>0</v>
      </c>
      <c r="AD83" s="300">
        <f t="shared" si="24"/>
        <v>0</v>
      </c>
      <c r="AE83" s="317">
        <f t="shared" si="24"/>
        <v>0</v>
      </c>
      <c r="AF83" s="301">
        <f t="shared" si="24"/>
        <v>0</v>
      </c>
      <c r="AG83" s="300">
        <f t="shared" si="24"/>
        <v>0</v>
      </c>
      <c r="AH83" s="300">
        <f t="shared" si="24"/>
        <v>0</v>
      </c>
      <c r="AI83" s="300">
        <f t="shared" si="24"/>
        <v>0</v>
      </c>
      <c r="AJ83" s="302">
        <f t="shared" si="24"/>
        <v>0</v>
      </c>
      <c r="AK83" s="302">
        <f t="shared" si="24"/>
        <v>0</v>
      </c>
      <c r="AL83" s="302">
        <f t="shared" si="37"/>
        <v>0</v>
      </c>
      <c r="AM83" s="302">
        <f t="shared" si="30"/>
        <v>0</v>
      </c>
      <c r="AN83" s="302">
        <f t="shared" si="30"/>
        <v>0</v>
      </c>
      <c r="AO83" s="302">
        <f t="shared" si="38"/>
        <v>0</v>
      </c>
      <c r="AP83" s="302">
        <f t="shared" si="31"/>
        <v>0</v>
      </c>
      <c r="AQ83" s="302">
        <f t="shared" si="31"/>
        <v>0</v>
      </c>
      <c r="AR83" s="302">
        <f t="shared" si="39"/>
        <v>0</v>
      </c>
      <c r="AS83" s="318">
        <f t="shared" si="32"/>
        <v>0</v>
      </c>
      <c r="AT83" s="319"/>
      <c r="AU83" s="302">
        <f t="shared" si="33"/>
        <v>0</v>
      </c>
      <c r="AV83" s="302">
        <f t="shared" si="40"/>
        <v>0</v>
      </c>
      <c r="AW83" s="284">
        <f t="shared" si="34"/>
        <v>0</v>
      </c>
      <c r="AX83" s="284">
        <f t="shared" si="35"/>
        <v>0</v>
      </c>
      <c r="AY83" s="284">
        <f t="shared" si="41"/>
        <v>0</v>
      </c>
      <c r="AZ83" s="289"/>
      <c r="BA83" s="290" t="str" cm="1">
        <f t="array" ref="BA83">_xlfn.IFS(AY83&gt;X83,"KO : Le montant retenu TTC est supérieur au montant présenté TTC. Merci de revoir la ligne de dépense ou plafonner son montant.",AW83&gt;V83,"Attention : Le montant retenu HT est supérieur au montant HT présenté. Merci de revoir la ligne de dépense, plafonner son montant, ou justifier la reventillation HT / TVA.",AX83&gt;W83,"Attention : Le montant TVA retenu est supérieur au montant TVA présenté. Merci de revoir la ligne de dépense, plafonner son montant, ou justifier la reventillation HT / TVA.",X83=0,"",AY83=X83,"OK",AY83&lt;X83,"Montant instruit inférieur au montant présenté.")</f>
        <v/>
      </c>
      <c r="BB83" s="291">
        <f t="shared" si="36"/>
        <v>0</v>
      </c>
      <c r="BC83" s="291">
        <f t="shared" si="36"/>
        <v>0</v>
      </c>
      <c r="BD83" s="291">
        <f t="shared" si="36"/>
        <v>0</v>
      </c>
    </row>
    <row r="84" spans="1:56">
      <c r="A84" s="68">
        <v>80</v>
      </c>
      <c r="B84" s="257"/>
      <c r="C84" s="258"/>
      <c r="D84" s="257"/>
      <c r="E84" s="257"/>
      <c r="F84" s="280"/>
      <c r="G84" s="281"/>
      <c r="H84" s="211"/>
      <c r="I84" s="257"/>
      <c r="J84" s="257"/>
      <c r="K84" s="257"/>
      <c r="L84" s="260"/>
      <c r="M84" s="261"/>
      <c r="N84" s="147">
        <f t="shared" si="25"/>
        <v>0</v>
      </c>
      <c r="O84" s="261"/>
      <c r="P84" s="261"/>
      <c r="Q84" s="147">
        <f t="shared" si="26"/>
        <v>0</v>
      </c>
      <c r="R84" s="261"/>
      <c r="S84" s="261"/>
      <c r="T84" s="220">
        <f t="shared" si="27"/>
        <v>0</v>
      </c>
      <c r="U84" s="262"/>
      <c r="V84" s="291">
        <f t="shared" si="28"/>
        <v>0</v>
      </c>
      <c r="W84" s="291" cm="1">
        <f t="array" ref="W84">IFERROR(_xlfn.IFS(U84="Devis 1",M84,U84="Devis 1 majoré",M84*1.15,U84="Devis 2",P84,U84="Devis 3",S84),0)</f>
        <v>0</v>
      </c>
      <c r="X84" s="291">
        <f t="shared" si="29"/>
        <v>0</v>
      </c>
      <c r="Y84" s="263"/>
      <c r="Z84" s="317">
        <f t="shared" si="24"/>
        <v>0</v>
      </c>
      <c r="AA84" s="316">
        <f t="shared" si="24"/>
        <v>0</v>
      </c>
      <c r="AB84" s="317">
        <f t="shared" si="24"/>
        <v>0</v>
      </c>
      <c r="AC84" s="317">
        <f t="shared" si="24"/>
        <v>0</v>
      </c>
      <c r="AD84" s="300">
        <f t="shared" si="24"/>
        <v>0</v>
      </c>
      <c r="AE84" s="317">
        <f t="shared" si="24"/>
        <v>0</v>
      </c>
      <c r="AF84" s="301">
        <f t="shared" si="24"/>
        <v>0</v>
      </c>
      <c r="AG84" s="300">
        <f t="shared" si="24"/>
        <v>0</v>
      </c>
      <c r="AH84" s="300">
        <f t="shared" si="24"/>
        <v>0</v>
      </c>
      <c r="AI84" s="300">
        <f t="shared" si="24"/>
        <v>0</v>
      </c>
      <c r="AJ84" s="302">
        <f t="shared" si="24"/>
        <v>0</v>
      </c>
      <c r="AK84" s="302">
        <f t="shared" si="24"/>
        <v>0</v>
      </c>
      <c r="AL84" s="302">
        <f t="shared" si="37"/>
        <v>0</v>
      </c>
      <c r="AM84" s="302">
        <f t="shared" si="30"/>
        <v>0</v>
      </c>
      <c r="AN84" s="302">
        <f t="shared" si="30"/>
        <v>0</v>
      </c>
      <c r="AO84" s="302">
        <f t="shared" si="38"/>
        <v>0</v>
      </c>
      <c r="AP84" s="302">
        <f t="shared" si="31"/>
        <v>0</v>
      </c>
      <c r="AQ84" s="302">
        <f t="shared" si="31"/>
        <v>0</v>
      </c>
      <c r="AR84" s="302">
        <f t="shared" si="39"/>
        <v>0</v>
      </c>
      <c r="AS84" s="318">
        <f t="shared" si="32"/>
        <v>0</v>
      </c>
      <c r="AT84" s="319"/>
      <c r="AU84" s="302">
        <f t="shared" si="33"/>
        <v>0</v>
      </c>
      <c r="AV84" s="302">
        <f t="shared" si="40"/>
        <v>0</v>
      </c>
      <c r="AW84" s="284">
        <f t="shared" si="34"/>
        <v>0</v>
      </c>
      <c r="AX84" s="284">
        <f t="shared" si="35"/>
        <v>0</v>
      </c>
      <c r="AY84" s="284">
        <f t="shared" si="41"/>
        <v>0</v>
      </c>
      <c r="AZ84" s="289"/>
      <c r="BA84" s="290" t="str" cm="1">
        <f t="array" ref="BA84">_xlfn.IFS(AY84&gt;X84,"KO : Le montant retenu TTC est supérieur au montant présenté TTC. Merci de revoir la ligne de dépense ou plafonner son montant.",AW84&gt;V84,"Attention : Le montant retenu HT est supérieur au montant HT présenté. Merci de revoir la ligne de dépense, plafonner son montant, ou justifier la reventillation HT / TVA.",AX84&gt;W84,"Attention : Le montant TVA retenu est supérieur au montant TVA présenté. Merci de revoir la ligne de dépense, plafonner son montant, ou justifier la reventillation HT / TVA.",X84=0,"",AY84=X84,"OK",AY84&lt;X84,"Montant instruit inférieur au montant présenté.")</f>
        <v/>
      </c>
      <c r="BB84" s="291">
        <f t="shared" si="36"/>
        <v>0</v>
      </c>
      <c r="BC84" s="291">
        <f t="shared" si="36"/>
        <v>0</v>
      </c>
      <c r="BD84" s="291">
        <f t="shared" si="36"/>
        <v>0</v>
      </c>
    </row>
    <row r="85" spans="1:56">
      <c r="A85" s="68">
        <v>81</v>
      </c>
      <c r="B85" s="257"/>
      <c r="C85" s="258"/>
      <c r="D85" s="257"/>
      <c r="E85" s="257"/>
      <c r="F85" s="280"/>
      <c r="G85" s="281"/>
      <c r="H85" s="211"/>
      <c r="I85" s="257"/>
      <c r="J85" s="257"/>
      <c r="K85" s="257"/>
      <c r="L85" s="260"/>
      <c r="M85" s="261"/>
      <c r="N85" s="147">
        <f t="shared" si="25"/>
        <v>0</v>
      </c>
      <c r="O85" s="261"/>
      <c r="P85" s="261"/>
      <c r="Q85" s="147">
        <f t="shared" si="26"/>
        <v>0</v>
      </c>
      <c r="R85" s="261"/>
      <c r="S85" s="261"/>
      <c r="T85" s="220">
        <f t="shared" si="27"/>
        <v>0</v>
      </c>
      <c r="U85" s="262"/>
      <c r="V85" s="291">
        <f t="shared" si="28"/>
        <v>0</v>
      </c>
      <c r="W85" s="291" cm="1">
        <f t="array" ref="W85">IFERROR(_xlfn.IFS(U85="Devis 1",M85,U85="Devis 1 majoré",M85*1.15,U85="Devis 2",P85,U85="Devis 3",S85),0)</f>
        <v>0</v>
      </c>
      <c r="X85" s="291">
        <f t="shared" si="29"/>
        <v>0</v>
      </c>
      <c r="Y85" s="263"/>
      <c r="Z85" s="317">
        <f t="shared" si="24"/>
        <v>0</v>
      </c>
      <c r="AA85" s="316">
        <f t="shared" si="24"/>
        <v>0</v>
      </c>
      <c r="AB85" s="317">
        <f t="shared" si="24"/>
        <v>0</v>
      </c>
      <c r="AC85" s="317">
        <f t="shared" si="24"/>
        <v>0</v>
      </c>
      <c r="AD85" s="300">
        <f t="shared" si="24"/>
        <v>0</v>
      </c>
      <c r="AE85" s="317">
        <f t="shared" si="24"/>
        <v>0</v>
      </c>
      <c r="AF85" s="301">
        <f t="shared" si="24"/>
        <v>0</v>
      </c>
      <c r="AG85" s="300">
        <f t="shared" si="24"/>
        <v>0</v>
      </c>
      <c r="AH85" s="300">
        <f t="shared" si="24"/>
        <v>0</v>
      </c>
      <c r="AI85" s="300">
        <f t="shared" si="24"/>
        <v>0</v>
      </c>
      <c r="AJ85" s="302">
        <f t="shared" si="24"/>
        <v>0</v>
      </c>
      <c r="AK85" s="302">
        <f t="shared" si="24"/>
        <v>0</v>
      </c>
      <c r="AL85" s="302">
        <f t="shared" si="37"/>
        <v>0</v>
      </c>
      <c r="AM85" s="302">
        <f t="shared" si="30"/>
        <v>0</v>
      </c>
      <c r="AN85" s="302">
        <f t="shared" si="30"/>
        <v>0</v>
      </c>
      <c r="AO85" s="302">
        <f t="shared" si="38"/>
        <v>0</v>
      </c>
      <c r="AP85" s="302">
        <f t="shared" si="31"/>
        <v>0</v>
      </c>
      <c r="AQ85" s="302">
        <f t="shared" si="31"/>
        <v>0</v>
      </c>
      <c r="AR85" s="302">
        <f t="shared" si="39"/>
        <v>0</v>
      </c>
      <c r="AS85" s="318">
        <f t="shared" si="32"/>
        <v>0</v>
      </c>
      <c r="AT85" s="319"/>
      <c r="AU85" s="302">
        <f t="shared" si="33"/>
        <v>0</v>
      </c>
      <c r="AV85" s="302">
        <f t="shared" si="40"/>
        <v>0</v>
      </c>
      <c r="AW85" s="284">
        <f t="shared" si="34"/>
        <v>0</v>
      </c>
      <c r="AX85" s="284">
        <f t="shared" si="35"/>
        <v>0</v>
      </c>
      <c r="AY85" s="284">
        <f t="shared" si="41"/>
        <v>0</v>
      </c>
      <c r="AZ85" s="289"/>
      <c r="BA85" s="290" t="str" cm="1">
        <f t="array" ref="BA85">_xlfn.IFS(AY85&gt;X85,"KO : Le montant retenu TTC est supérieur au montant présenté TTC. Merci de revoir la ligne de dépense ou plafonner son montant.",AW85&gt;V85,"Attention : Le montant retenu HT est supérieur au montant HT présenté. Merci de revoir la ligne de dépense, plafonner son montant, ou justifier la reventillation HT / TVA.",AX85&gt;W85,"Attention : Le montant TVA retenu est supérieur au montant TVA présenté. Merci de revoir la ligne de dépense, plafonner son montant, ou justifier la reventillation HT / TVA.",X85=0,"",AY85=X85,"OK",AY85&lt;X85,"Montant instruit inférieur au montant présenté.")</f>
        <v/>
      </c>
      <c r="BB85" s="291">
        <f t="shared" si="36"/>
        <v>0</v>
      </c>
      <c r="BC85" s="291">
        <f t="shared" si="36"/>
        <v>0</v>
      </c>
      <c r="BD85" s="291">
        <f t="shared" si="36"/>
        <v>0</v>
      </c>
    </row>
    <row r="86" spans="1:56">
      <c r="A86" s="68">
        <v>82</v>
      </c>
      <c r="B86" s="257"/>
      <c r="C86" s="258"/>
      <c r="D86" s="257"/>
      <c r="E86" s="257"/>
      <c r="F86" s="280"/>
      <c r="G86" s="281"/>
      <c r="H86" s="211"/>
      <c r="I86" s="257"/>
      <c r="J86" s="257"/>
      <c r="K86" s="257"/>
      <c r="L86" s="260"/>
      <c r="M86" s="261"/>
      <c r="N86" s="147">
        <f t="shared" si="25"/>
        <v>0</v>
      </c>
      <c r="O86" s="261"/>
      <c r="P86" s="261"/>
      <c r="Q86" s="147">
        <f t="shared" si="26"/>
        <v>0</v>
      </c>
      <c r="R86" s="261"/>
      <c r="S86" s="261"/>
      <c r="T86" s="220">
        <f t="shared" si="27"/>
        <v>0</v>
      </c>
      <c r="U86" s="262"/>
      <c r="V86" s="291">
        <f t="shared" si="28"/>
        <v>0</v>
      </c>
      <c r="W86" s="291" cm="1">
        <f t="array" ref="W86">IFERROR(_xlfn.IFS(U86="Devis 1",M86,U86="Devis 1 majoré",M86*1.15,U86="Devis 2",P86,U86="Devis 3",S86),0)</f>
        <v>0</v>
      </c>
      <c r="X86" s="291">
        <f t="shared" si="29"/>
        <v>0</v>
      </c>
      <c r="Y86" s="263"/>
      <c r="Z86" s="317">
        <f t="shared" si="24"/>
        <v>0</v>
      </c>
      <c r="AA86" s="316">
        <f t="shared" si="24"/>
        <v>0</v>
      </c>
      <c r="AB86" s="317">
        <f t="shared" si="24"/>
        <v>0</v>
      </c>
      <c r="AC86" s="317">
        <f t="shared" si="24"/>
        <v>0</v>
      </c>
      <c r="AD86" s="300">
        <f t="shared" si="24"/>
        <v>0</v>
      </c>
      <c r="AE86" s="317">
        <f t="shared" si="24"/>
        <v>0</v>
      </c>
      <c r="AF86" s="301">
        <f t="shared" si="24"/>
        <v>0</v>
      </c>
      <c r="AG86" s="300">
        <f t="shared" si="24"/>
        <v>0</v>
      </c>
      <c r="AH86" s="300">
        <f t="shared" si="24"/>
        <v>0</v>
      </c>
      <c r="AI86" s="300">
        <f t="shared" si="24"/>
        <v>0</v>
      </c>
      <c r="AJ86" s="302">
        <f t="shared" si="24"/>
        <v>0</v>
      </c>
      <c r="AK86" s="302">
        <f t="shared" si="24"/>
        <v>0</v>
      </c>
      <c r="AL86" s="302">
        <f t="shared" si="37"/>
        <v>0</v>
      </c>
      <c r="AM86" s="302">
        <f t="shared" si="30"/>
        <v>0</v>
      </c>
      <c r="AN86" s="302">
        <f t="shared" si="30"/>
        <v>0</v>
      </c>
      <c r="AO86" s="302">
        <f t="shared" si="38"/>
        <v>0</v>
      </c>
      <c r="AP86" s="302">
        <f t="shared" si="31"/>
        <v>0</v>
      </c>
      <c r="AQ86" s="302">
        <f t="shared" si="31"/>
        <v>0</v>
      </c>
      <c r="AR86" s="302">
        <f t="shared" si="39"/>
        <v>0</v>
      </c>
      <c r="AS86" s="318">
        <f t="shared" si="32"/>
        <v>0</v>
      </c>
      <c r="AT86" s="319"/>
      <c r="AU86" s="302">
        <f t="shared" si="33"/>
        <v>0</v>
      </c>
      <c r="AV86" s="302">
        <f t="shared" si="40"/>
        <v>0</v>
      </c>
      <c r="AW86" s="284">
        <f t="shared" si="34"/>
        <v>0</v>
      </c>
      <c r="AX86" s="284">
        <f t="shared" si="35"/>
        <v>0</v>
      </c>
      <c r="AY86" s="284">
        <f t="shared" si="41"/>
        <v>0</v>
      </c>
      <c r="AZ86" s="289"/>
      <c r="BA86" s="290" t="str" cm="1">
        <f t="array" ref="BA86">_xlfn.IFS(AY86&gt;X86,"KO : Le montant retenu TTC est supérieur au montant présenté TTC. Merci de revoir la ligne de dépense ou plafonner son montant.",AW86&gt;V86,"Attention : Le montant retenu HT est supérieur au montant HT présenté. Merci de revoir la ligne de dépense, plafonner son montant, ou justifier la reventillation HT / TVA.",AX86&gt;W86,"Attention : Le montant TVA retenu est supérieur au montant TVA présenté. Merci de revoir la ligne de dépense, plafonner son montant, ou justifier la reventillation HT / TVA.",X86=0,"",AY86=X86,"OK",AY86&lt;X86,"Montant instruit inférieur au montant présenté.")</f>
        <v/>
      </c>
      <c r="BB86" s="291">
        <f t="shared" si="36"/>
        <v>0</v>
      </c>
      <c r="BC86" s="291">
        <f t="shared" si="36"/>
        <v>0</v>
      </c>
      <c r="BD86" s="291">
        <f t="shared" si="36"/>
        <v>0</v>
      </c>
    </row>
    <row r="87" spans="1:56">
      <c r="A87" s="68">
        <v>83</v>
      </c>
      <c r="B87" s="257"/>
      <c r="C87" s="258"/>
      <c r="D87" s="257"/>
      <c r="E87" s="257"/>
      <c r="F87" s="280"/>
      <c r="G87" s="281"/>
      <c r="H87" s="211"/>
      <c r="I87" s="257"/>
      <c r="J87" s="257"/>
      <c r="K87" s="257"/>
      <c r="L87" s="260"/>
      <c r="M87" s="261"/>
      <c r="N87" s="147">
        <f t="shared" si="25"/>
        <v>0</v>
      </c>
      <c r="O87" s="261"/>
      <c r="P87" s="261"/>
      <c r="Q87" s="147">
        <f t="shared" si="26"/>
        <v>0</v>
      </c>
      <c r="R87" s="261"/>
      <c r="S87" s="261"/>
      <c r="T87" s="220">
        <f t="shared" si="27"/>
        <v>0</v>
      </c>
      <c r="U87" s="262"/>
      <c r="V87" s="291">
        <f t="shared" si="28"/>
        <v>0</v>
      </c>
      <c r="W87" s="291" cm="1">
        <f t="array" ref="W87">IFERROR(_xlfn.IFS(U87="Devis 1",M87,U87="Devis 1 majoré",M87*1.15,U87="Devis 2",P87,U87="Devis 3",S87),0)</f>
        <v>0</v>
      </c>
      <c r="X87" s="291">
        <f t="shared" si="29"/>
        <v>0</v>
      </c>
      <c r="Y87" s="263"/>
      <c r="Z87" s="317">
        <f t="shared" si="24"/>
        <v>0</v>
      </c>
      <c r="AA87" s="316">
        <f t="shared" si="24"/>
        <v>0</v>
      </c>
      <c r="AB87" s="317">
        <f t="shared" si="24"/>
        <v>0</v>
      </c>
      <c r="AC87" s="317">
        <f t="shared" ref="AC87:AK104" si="42">E87</f>
        <v>0</v>
      </c>
      <c r="AD87" s="300">
        <f t="shared" si="42"/>
        <v>0</v>
      </c>
      <c r="AE87" s="317">
        <f t="shared" si="42"/>
        <v>0</v>
      </c>
      <c r="AF87" s="301">
        <f t="shared" si="42"/>
        <v>0</v>
      </c>
      <c r="AG87" s="300">
        <f t="shared" si="42"/>
        <v>0</v>
      </c>
      <c r="AH87" s="300">
        <f t="shared" si="42"/>
        <v>0</v>
      </c>
      <c r="AI87" s="300">
        <f t="shared" si="42"/>
        <v>0</v>
      </c>
      <c r="AJ87" s="302">
        <f t="shared" si="42"/>
        <v>0</v>
      </c>
      <c r="AK87" s="302">
        <f t="shared" si="42"/>
        <v>0</v>
      </c>
      <c r="AL87" s="302">
        <f t="shared" si="37"/>
        <v>0</v>
      </c>
      <c r="AM87" s="302">
        <f t="shared" si="30"/>
        <v>0</v>
      </c>
      <c r="AN87" s="302">
        <f t="shared" si="30"/>
        <v>0</v>
      </c>
      <c r="AO87" s="302">
        <f t="shared" si="38"/>
        <v>0</v>
      </c>
      <c r="AP87" s="302">
        <f t="shared" si="31"/>
        <v>0</v>
      </c>
      <c r="AQ87" s="302">
        <f t="shared" si="31"/>
        <v>0</v>
      </c>
      <c r="AR87" s="302">
        <f t="shared" si="39"/>
        <v>0</v>
      </c>
      <c r="AS87" s="318">
        <f t="shared" si="32"/>
        <v>0</v>
      </c>
      <c r="AT87" s="319"/>
      <c r="AU87" s="302">
        <f t="shared" si="33"/>
        <v>0</v>
      </c>
      <c r="AV87" s="302">
        <f t="shared" si="40"/>
        <v>0</v>
      </c>
      <c r="AW87" s="284">
        <f t="shared" si="34"/>
        <v>0</v>
      </c>
      <c r="AX87" s="284">
        <f t="shared" si="35"/>
        <v>0</v>
      </c>
      <c r="AY87" s="284">
        <f t="shared" si="41"/>
        <v>0</v>
      </c>
      <c r="AZ87" s="289"/>
      <c r="BA87" s="290" t="str" cm="1">
        <f t="array" ref="BA87">_xlfn.IFS(AY87&gt;X87,"KO : Le montant retenu TTC est supérieur au montant présenté TTC. Merci de revoir la ligne de dépense ou plafonner son montant.",AW87&gt;V87,"Attention : Le montant retenu HT est supérieur au montant HT présenté. Merci de revoir la ligne de dépense, plafonner son montant, ou justifier la reventillation HT / TVA.",AX87&gt;W87,"Attention : Le montant TVA retenu est supérieur au montant TVA présenté. Merci de revoir la ligne de dépense, plafonner son montant, ou justifier la reventillation HT / TVA.",X87=0,"",AY87=X87,"OK",AY87&lt;X87,"Montant instruit inférieur au montant présenté.")</f>
        <v/>
      </c>
      <c r="BB87" s="291">
        <f t="shared" si="36"/>
        <v>0</v>
      </c>
      <c r="BC87" s="291">
        <f t="shared" si="36"/>
        <v>0</v>
      </c>
      <c r="BD87" s="291">
        <f t="shared" si="36"/>
        <v>0</v>
      </c>
    </row>
    <row r="88" spans="1:56">
      <c r="A88" s="68">
        <v>84</v>
      </c>
      <c r="B88" s="257"/>
      <c r="C88" s="258"/>
      <c r="D88" s="257"/>
      <c r="E88" s="257"/>
      <c r="F88" s="280"/>
      <c r="G88" s="281"/>
      <c r="H88" s="211"/>
      <c r="I88" s="257"/>
      <c r="J88" s="257"/>
      <c r="K88" s="257"/>
      <c r="L88" s="260"/>
      <c r="M88" s="261"/>
      <c r="N88" s="147">
        <f t="shared" si="25"/>
        <v>0</v>
      </c>
      <c r="O88" s="261"/>
      <c r="P88" s="261"/>
      <c r="Q88" s="147">
        <f t="shared" si="26"/>
        <v>0</v>
      </c>
      <c r="R88" s="261"/>
      <c r="S88" s="261"/>
      <c r="T88" s="220">
        <f t="shared" si="27"/>
        <v>0</v>
      </c>
      <c r="U88" s="262"/>
      <c r="V88" s="291">
        <f t="shared" si="28"/>
        <v>0</v>
      </c>
      <c r="W88" s="291" cm="1">
        <f t="array" ref="W88">IFERROR(_xlfn.IFS(U88="Devis 1",M88,U88="Devis 1 majoré",M88*1.15,U88="Devis 2",P88,U88="Devis 3",S88),0)</f>
        <v>0</v>
      </c>
      <c r="X88" s="291">
        <f t="shared" si="29"/>
        <v>0</v>
      </c>
      <c r="Y88" s="263"/>
      <c r="Z88" s="317">
        <f t="shared" ref="Z88:AB104" si="43">B88</f>
        <v>0</v>
      </c>
      <c r="AA88" s="316">
        <f t="shared" si="43"/>
        <v>0</v>
      </c>
      <c r="AB88" s="317">
        <f t="shared" si="43"/>
        <v>0</v>
      </c>
      <c r="AC88" s="317">
        <f t="shared" si="42"/>
        <v>0</v>
      </c>
      <c r="AD88" s="300">
        <f t="shared" si="42"/>
        <v>0</v>
      </c>
      <c r="AE88" s="317">
        <f t="shared" si="42"/>
        <v>0</v>
      </c>
      <c r="AF88" s="301">
        <f t="shared" si="42"/>
        <v>0</v>
      </c>
      <c r="AG88" s="300">
        <f t="shared" si="42"/>
        <v>0</v>
      </c>
      <c r="AH88" s="300">
        <f t="shared" si="42"/>
        <v>0</v>
      </c>
      <c r="AI88" s="300">
        <f t="shared" si="42"/>
        <v>0</v>
      </c>
      <c r="AJ88" s="302">
        <f t="shared" si="42"/>
        <v>0</v>
      </c>
      <c r="AK88" s="302">
        <f t="shared" si="42"/>
        <v>0</v>
      </c>
      <c r="AL88" s="302">
        <f t="shared" si="37"/>
        <v>0</v>
      </c>
      <c r="AM88" s="302">
        <f t="shared" si="30"/>
        <v>0</v>
      </c>
      <c r="AN88" s="302">
        <f t="shared" si="30"/>
        <v>0</v>
      </c>
      <c r="AO88" s="302">
        <f t="shared" si="38"/>
        <v>0</v>
      </c>
      <c r="AP88" s="302">
        <f t="shared" si="31"/>
        <v>0</v>
      </c>
      <c r="AQ88" s="302">
        <f t="shared" si="31"/>
        <v>0</v>
      </c>
      <c r="AR88" s="302">
        <f t="shared" si="39"/>
        <v>0</v>
      </c>
      <c r="AS88" s="318">
        <f t="shared" si="32"/>
        <v>0</v>
      </c>
      <c r="AT88" s="319"/>
      <c r="AU88" s="302">
        <f t="shared" si="33"/>
        <v>0</v>
      </c>
      <c r="AV88" s="302">
        <f t="shared" si="40"/>
        <v>0</v>
      </c>
      <c r="AW88" s="284">
        <f t="shared" si="34"/>
        <v>0</v>
      </c>
      <c r="AX88" s="284">
        <f t="shared" si="35"/>
        <v>0</v>
      </c>
      <c r="AY88" s="284">
        <f t="shared" si="41"/>
        <v>0</v>
      </c>
      <c r="AZ88" s="289"/>
      <c r="BA88" s="290" t="str" cm="1">
        <f t="array" ref="BA88">_xlfn.IFS(AY88&gt;X88,"KO : Le montant retenu TTC est supérieur au montant présenté TTC. Merci de revoir la ligne de dépense ou plafonner son montant.",AW88&gt;V88,"Attention : Le montant retenu HT est supérieur au montant HT présenté. Merci de revoir la ligne de dépense, plafonner son montant, ou justifier la reventillation HT / TVA.",AX88&gt;W88,"Attention : Le montant TVA retenu est supérieur au montant TVA présenté. Merci de revoir la ligne de dépense, plafonner son montant, ou justifier la reventillation HT / TVA.",X88=0,"",AY88=X88,"OK",AY88&lt;X88,"Montant instruit inférieur au montant présenté.")</f>
        <v/>
      </c>
      <c r="BB88" s="291">
        <f t="shared" si="36"/>
        <v>0</v>
      </c>
      <c r="BC88" s="291">
        <f t="shared" si="36"/>
        <v>0</v>
      </c>
      <c r="BD88" s="291">
        <f t="shared" si="36"/>
        <v>0</v>
      </c>
    </row>
    <row r="89" spans="1:56">
      <c r="A89" s="68">
        <v>85</v>
      </c>
      <c r="B89" s="257"/>
      <c r="C89" s="258"/>
      <c r="D89" s="257"/>
      <c r="E89" s="257"/>
      <c r="F89" s="280"/>
      <c r="G89" s="281"/>
      <c r="H89" s="211"/>
      <c r="I89" s="257"/>
      <c r="J89" s="257"/>
      <c r="K89" s="257"/>
      <c r="L89" s="260"/>
      <c r="M89" s="261"/>
      <c r="N89" s="147">
        <f t="shared" si="25"/>
        <v>0</v>
      </c>
      <c r="O89" s="261"/>
      <c r="P89" s="261"/>
      <c r="Q89" s="147">
        <f t="shared" si="26"/>
        <v>0</v>
      </c>
      <c r="R89" s="261"/>
      <c r="S89" s="261"/>
      <c r="T89" s="220">
        <f t="shared" si="27"/>
        <v>0</v>
      </c>
      <c r="U89" s="262"/>
      <c r="V89" s="291">
        <f t="shared" si="28"/>
        <v>0</v>
      </c>
      <c r="W89" s="291" cm="1">
        <f t="array" ref="W89">IFERROR(_xlfn.IFS(U89="Devis 1",M89,U89="Devis 1 majoré",M89*1.15,U89="Devis 2",P89,U89="Devis 3",S89),0)</f>
        <v>0</v>
      </c>
      <c r="X89" s="291">
        <f t="shared" si="29"/>
        <v>0</v>
      </c>
      <c r="Y89" s="263"/>
      <c r="Z89" s="317">
        <f t="shared" si="43"/>
        <v>0</v>
      </c>
      <c r="AA89" s="316">
        <f t="shared" si="43"/>
        <v>0</v>
      </c>
      <c r="AB89" s="317">
        <f t="shared" si="43"/>
        <v>0</v>
      </c>
      <c r="AC89" s="317">
        <f t="shared" si="42"/>
        <v>0</v>
      </c>
      <c r="AD89" s="300">
        <f t="shared" si="42"/>
        <v>0</v>
      </c>
      <c r="AE89" s="317">
        <f t="shared" si="42"/>
        <v>0</v>
      </c>
      <c r="AF89" s="301">
        <f t="shared" si="42"/>
        <v>0</v>
      </c>
      <c r="AG89" s="300">
        <f t="shared" si="42"/>
        <v>0</v>
      </c>
      <c r="AH89" s="300">
        <f t="shared" si="42"/>
        <v>0</v>
      </c>
      <c r="AI89" s="300">
        <f t="shared" si="42"/>
        <v>0</v>
      </c>
      <c r="AJ89" s="302">
        <f t="shared" si="42"/>
        <v>0</v>
      </c>
      <c r="AK89" s="302">
        <f t="shared" si="42"/>
        <v>0</v>
      </c>
      <c r="AL89" s="302">
        <f t="shared" si="37"/>
        <v>0</v>
      </c>
      <c r="AM89" s="302">
        <f t="shared" si="30"/>
        <v>0</v>
      </c>
      <c r="AN89" s="302">
        <f t="shared" si="30"/>
        <v>0</v>
      </c>
      <c r="AO89" s="302">
        <f t="shared" si="38"/>
        <v>0</v>
      </c>
      <c r="AP89" s="302">
        <f t="shared" si="31"/>
        <v>0</v>
      </c>
      <c r="AQ89" s="302">
        <f t="shared" si="31"/>
        <v>0</v>
      </c>
      <c r="AR89" s="302">
        <f t="shared" si="39"/>
        <v>0</v>
      </c>
      <c r="AS89" s="318">
        <f t="shared" si="32"/>
        <v>0</v>
      </c>
      <c r="AT89" s="319"/>
      <c r="AU89" s="302">
        <f t="shared" si="33"/>
        <v>0</v>
      </c>
      <c r="AV89" s="302">
        <f t="shared" si="40"/>
        <v>0</v>
      </c>
      <c r="AW89" s="284">
        <f t="shared" si="34"/>
        <v>0</v>
      </c>
      <c r="AX89" s="284">
        <f t="shared" si="35"/>
        <v>0</v>
      </c>
      <c r="AY89" s="284">
        <f t="shared" si="41"/>
        <v>0</v>
      </c>
      <c r="AZ89" s="289"/>
      <c r="BA89" s="290" t="str" cm="1">
        <f t="array" ref="BA89">_xlfn.IFS(AY89&gt;X89,"KO : Le montant retenu TTC est supérieur au montant présenté TTC. Merci de revoir la ligne de dépense ou plafonner son montant.",AW89&gt;V89,"Attention : Le montant retenu HT est supérieur au montant HT présenté. Merci de revoir la ligne de dépense, plafonner son montant, ou justifier la reventillation HT / TVA.",AX89&gt;W89,"Attention : Le montant TVA retenu est supérieur au montant TVA présenté. Merci de revoir la ligne de dépense, plafonner son montant, ou justifier la reventillation HT / TVA.",X89=0,"",AY89=X89,"OK",AY89&lt;X89,"Montant instruit inférieur au montant présenté.")</f>
        <v/>
      </c>
      <c r="BB89" s="291">
        <f t="shared" si="36"/>
        <v>0</v>
      </c>
      <c r="BC89" s="291">
        <f t="shared" si="36"/>
        <v>0</v>
      </c>
      <c r="BD89" s="291">
        <f t="shared" si="36"/>
        <v>0</v>
      </c>
    </row>
    <row r="90" spans="1:56">
      <c r="A90" s="68">
        <v>86</v>
      </c>
      <c r="B90" s="257"/>
      <c r="C90" s="258"/>
      <c r="D90" s="257"/>
      <c r="E90" s="257"/>
      <c r="F90" s="280"/>
      <c r="G90" s="281"/>
      <c r="H90" s="211"/>
      <c r="I90" s="257"/>
      <c r="J90" s="257"/>
      <c r="K90" s="257"/>
      <c r="L90" s="260"/>
      <c r="M90" s="261"/>
      <c r="N90" s="147">
        <f t="shared" si="25"/>
        <v>0</v>
      </c>
      <c r="O90" s="261"/>
      <c r="P90" s="261"/>
      <c r="Q90" s="147">
        <f t="shared" si="26"/>
        <v>0</v>
      </c>
      <c r="R90" s="261"/>
      <c r="S90" s="261"/>
      <c r="T90" s="220">
        <f t="shared" si="27"/>
        <v>0</v>
      </c>
      <c r="U90" s="262"/>
      <c r="V90" s="291">
        <f t="shared" si="28"/>
        <v>0</v>
      </c>
      <c r="W90" s="291" cm="1">
        <f t="array" ref="W90">IFERROR(_xlfn.IFS(U90="Devis 1",M90,U90="Devis 1 majoré",M90*1.15,U90="Devis 2",P90,U90="Devis 3",S90),0)</f>
        <v>0</v>
      </c>
      <c r="X90" s="291">
        <f t="shared" si="29"/>
        <v>0</v>
      </c>
      <c r="Y90" s="263"/>
      <c r="Z90" s="317">
        <f t="shared" si="43"/>
        <v>0</v>
      </c>
      <c r="AA90" s="316">
        <f t="shared" si="43"/>
        <v>0</v>
      </c>
      <c r="AB90" s="317">
        <f t="shared" si="43"/>
        <v>0</v>
      </c>
      <c r="AC90" s="317">
        <f t="shared" si="42"/>
        <v>0</v>
      </c>
      <c r="AD90" s="300">
        <f t="shared" si="42"/>
        <v>0</v>
      </c>
      <c r="AE90" s="317">
        <f t="shared" si="42"/>
        <v>0</v>
      </c>
      <c r="AF90" s="301">
        <f t="shared" si="42"/>
        <v>0</v>
      </c>
      <c r="AG90" s="300">
        <f t="shared" si="42"/>
        <v>0</v>
      </c>
      <c r="AH90" s="300">
        <f t="shared" si="42"/>
        <v>0</v>
      </c>
      <c r="AI90" s="300">
        <f t="shared" si="42"/>
        <v>0</v>
      </c>
      <c r="AJ90" s="302">
        <f t="shared" si="42"/>
        <v>0</v>
      </c>
      <c r="AK90" s="302">
        <f t="shared" si="42"/>
        <v>0</v>
      </c>
      <c r="AL90" s="302">
        <f t="shared" si="37"/>
        <v>0</v>
      </c>
      <c r="AM90" s="302">
        <f t="shared" si="30"/>
        <v>0</v>
      </c>
      <c r="AN90" s="302">
        <f t="shared" si="30"/>
        <v>0</v>
      </c>
      <c r="AO90" s="302">
        <f t="shared" si="38"/>
        <v>0</v>
      </c>
      <c r="AP90" s="302">
        <f t="shared" si="31"/>
        <v>0</v>
      </c>
      <c r="AQ90" s="302">
        <f t="shared" si="31"/>
        <v>0</v>
      </c>
      <c r="AR90" s="302">
        <f t="shared" si="39"/>
        <v>0</v>
      </c>
      <c r="AS90" s="318">
        <f t="shared" si="32"/>
        <v>0</v>
      </c>
      <c r="AT90" s="319"/>
      <c r="AU90" s="302">
        <f t="shared" si="33"/>
        <v>0</v>
      </c>
      <c r="AV90" s="302">
        <f t="shared" si="40"/>
        <v>0</v>
      </c>
      <c r="AW90" s="284">
        <f t="shared" si="34"/>
        <v>0</v>
      </c>
      <c r="AX90" s="284">
        <f t="shared" si="35"/>
        <v>0</v>
      </c>
      <c r="AY90" s="284">
        <f t="shared" si="41"/>
        <v>0</v>
      </c>
      <c r="AZ90" s="289"/>
      <c r="BA90" s="290" t="str" cm="1">
        <f t="array" ref="BA90">_xlfn.IFS(AY90&gt;X90,"KO : Le montant retenu TTC est supérieur au montant présenté TTC. Merci de revoir la ligne de dépense ou plafonner son montant.",AW90&gt;V90,"Attention : Le montant retenu HT est supérieur au montant HT présenté. Merci de revoir la ligne de dépense, plafonner son montant, ou justifier la reventillation HT / TVA.",AX90&gt;W90,"Attention : Le montant TVA retenu est supérieur au montant TVA présenté. Merci de revoir la ligne de dépense, plafonner son montant, ou justifier la reventillation HT / TVA.",X90=0,"",AY90=X90,"OK",AY90&lt;X90,"Montant instruit inférieur au montant présenté.")</f>
        <v/>
      </c>
      <c r="BB90" s="291">
        <f t="shared" si="36"/>
        <v>0</v>
      </c>
      <c r="BC90" s="291">
        <f t="shared" si="36"/>
        <v>0</v>
      </c>
      <c r="BD90" s="291">
        <f t="shared" si="36"/>
        <v>0</v>
      </c>
    </row>
    <row r="91" spans="1:56">
      <c r="A91" s="68">
        <v>87</v>
      </c>
      <c r="B91" s="257"/>
      <c r="C91" s="258"/>
      <c r="D91" s="257"/>
      <c r="E91" s="257"/>
      <c r="F91" s="280"/>
      <c r="G91" s="281"/>
      <c r="H91" s="211"/>
      <c r="I91" s="257"/>
      <c r="J91" s="257"/>
      <c r="K91" s="257"/>
      <c r="L91" s="260"/>
      <c r="M91" s="261"/>
      <c r="N91" s="147">
        <f t="shared" si="25"/>
        <v>0</v>
      </c>
      <c r="O91" s="261"/>
      <c r="P91" s="261"/>
      <c r="Q91" s="147">
        <f t="shared" si="26"/>
        <v>0</v>
      </c>
      <c r="R91" s="261"/>
      <c r="S91" s="261"/>
      <c r="T91" s="220">
        <f t="shared" si="27"/>
        <v>0</v>
      </c>
      <c r="U91" s="262"/>
      <c r="V91" s="291">
        <f t="shared" si="28"/>
        <v>0</v>
      </c>
      <c r="W91" s="291" cm="1">
        <f t="array" ref="W91">IFERROR(_xlfn.IFS(U91="Devis 1",M91,U91="Devis 1 majoré",M91*1.15,U91="Devis 2",P91,U91="Devis 3",S91),0)</f>
        <v>0</v>
      </c>
      <c r="X91" s="291">
        <f t="shared" si="29"/>
        <v>0</v>
      </c>
      <c r="Y91" s="263"/>
      <c r="Z91" s="317">
        <f t="shared" si="43"/>
        <v>0</v>
      </c>
      <c r="AA91" s="316">
        <f t="shared" si="43"/>
        <v>0</v>
      </c>
      <c r="AB91" s="317">
        <f t="shared" si="43"/>
        <v>0</v>
      </c>
      <c r="AC91" s="317">
        <f t="shared" si="42"/>
        <v>0</v>
      </c>
      <c r="AD91" s="300">
        <f t="shared" si="42"/>
        <v>0</v>
      </c>
      <c r="AE91" s="317">
        <f t="shared" si="42"/>
        <v>0</v>
      </c>
      <c r="AF91" s="301">
        <f t="shared" si="42"/>
        <v>0</v>
      </c>
      <c r="AG91" s="300">
        <f t="shared" si="42"/>
        <v>0</v>
      </c>
      <c r="AH91" s="300">
        <f t="shared" si="42"/>
        <v>0</v>
      </c>
      <c r="AI91" s="300">
        <f t="shared" si="42"/>
        <v>0</v>
      </c>
      <c r="AJ91" s="302">
        <f t="shared" si="42"/>
        <v>0</v>
      </c>
      <c r="AK91" s="302">
        <f t="shared" si="42"/>
        <v>0</v>
      </c>
      <c r="AL91" s="302">
        <f t="shared" si="37"/>
        <v>0</v>
      </c>
      <c r="AM91" s="302">
        <f t="shared" si="30"/>
        <v>0</v>
      </c>
      <c r="AN91" s="302">
        <f t="shared" si="30"/>
        <v>0</v>
      </c>
      <c r="AO91" s="302">
        <f t="shared" si="38"/>
        <v>0</v>
      </c>
      <c r="AP91" s="302">
        <f t="shared" si="31"/>
        <v>0</v>
      </c>
      <c r="AQ91" s="302">
        <f t="shared" si="31"/>
        <v>0</v>
      </c>
      <c r="AR91" s="302">
        <f t="shared" si="39"/>
        <v>0</v>
      </c>
      <c r="AS91" s="318">
        <f t="shared" si="32"/>
        <v>0</v>
      </c>
      <c r="AT91" s="319"/>
      <c r="AU91" s="302">
        <f t="shared" si="33"/>
        <v>0</v>
      </c>
      <c r="AV91" s="302">
        <f t="shared" si="40"/>
        <v>0</v>
      </c>
      <c r="AW91" s="284">
        <f t="shared" si="34"/>
        <v>0</v>
      </c>
      <c r="AX91" s="284">
        <f t="shared" si="35"/>
        <v>0</v>
      </c>
      <c r="AY91" s="284">
        <f t="shared" si="41"/>
        <v>0</v>
      </c>
      <c r="AZ91" s="289"/>
      <c r="BA91" s="290" t="str" cm="1">
        <f t="array" ref="BA91">_xlfn.IFS(AY91&gt;X91,"KO : Le montant retenu TTC est supérieur au montant présenté TTC. Merci de revoir la ligne de dépense ou plafonner son montant.",AW91&gt;V91,"Attention : Le montant retenu HT est supérieur au montant HT présenté. Merci de revoir la ligne de dépense, plafonner son montant, ou justifier la reventillation HT / TVA.",AX91&gt;W91,"Attention : Le montant TVA retenu est supérieur au montant TVA présenté. Merci de revoir la ligne de dépense, plafonner son montant, ou justifier la reventillation HT / TVA.",X91=0,"",AY91=X91,"OK",AY91&lt;X91,"Montant instruit inférieur au montant présenté.")</f>
        <v/>
      </c>
      <c r="BB91" s="291">
        <f t="shared" si="36"/>
        <v>0</v>
      </c>
      <c r="BC91" s="291">
        <f t="shared" si="36"/>
        <v>0</v>
      </c>
      <c r="BD91" s="291">
        <f t="shared" si="36"/>
        <v>0</v>
      </c>
    </row>
    <row r="92" spans="1:56">
      <c r="A92" s="68">
        <v>88</v>
      </c>
      <c r="B92" s="257"/>
      <c r="C92" s="258"/>
      <c r="D92" s="257"/>
      <c r="E92" s="257"/>
      <c r="F92" s="280"/>
      <c r="G92" s="281"/>
      <c r="H92" s="211"/>
      <c r="I92" s="257"/>
      <c r="J92" s="257"/>
      <c r="K92" s="257"/>
      <c r="L92" s="260"/>
      <c r="M92" s="261"/>
      <c r="N92" s="147">
        <f t="shared" si="25"/>
        <v>0</v>
      </c>
      <c r="O92" s="261"/>
      <c r="P92" s="261"/>
      <c r="Q92" s="147">
        <f t="shared" si="26"/>
        <v>0</v>
      </c>
      <c r="R92" s="261"/>
      <c r="S92" s="261"/>
      <c r="T92" s="220">
        <f t="shared" si="27"/>
        <v>0</v>
      </c>
      <c r="U92" s="262"/>
      <c r="V92" s="291">
        <f t="shared" si="28"/>
        <v>0</v>
      </c>
      <c r="W92" s="291" cm="1">
        <f t="array" ref="W92">IFERROR(_xlfn.IFS(U92="Devis 1",M92,U92="Devis 1 majoré",M92*1.15,U92="Devis 2",P92,U92="Devis 3",S92),0)</f>
        <v>0</v>
      </c>
      <c r="X92" s="291">
        <f t="shared" si="29"/>
        <v>0</v>
      </c>
      <c r="Y92" s="263"/>
      <c r="Z92" s="317">
        <f t="shared" si="43"/>
        <v>0</v>
      </c>
      <c r="AA92" s="316">
        <f t="shared" si="43"/>
        <v>0</v>
      </c>
      <c r="AB92" s="317">
        <f t="shared" si="43"/>
        <v>0</v>
      </c>
      <c r="AC92" s="317">
        <f t="shared" si="42"/>
        <v>0</v>
      </c>
      <c r="AD92" s="300">
        <f t="shared" si="42"/>
        <v>0</v>
      </c>
      <c r="AE92" s="317">
        <f t="shared" si="42"/>
        <v>0</v>
      </c>
      <c r="AF92" s="301">
        <f t="shared" si="42"/>
        <v>0</v>
      </c>
      <c r="AG92" s="300">
        <f t="shared" si="42"/>
        <v>0</v>
      </c>
      <c r="AH92" s="300">
        <f t="shared" si="42"/>
        <v>0</v>
      </c>
      <c r="AI92" s="300">
        <f t="shared" si="42"/>
        <v>0</v>
      </c>
      <c r="AJ92" s="302">
        <f t="shared" si="42"/>
        <v>0</v>
      </c>
      <c r="AK92" s="302">
        <f t="shared" si="42"/>
        <v>0</v>
      </c>
      <c r="AL92" s="302">
        <f t="shared" si="37"/>
        <v>0</v>
      </c>
      <c r="AM92" s="302">
        <f t="shared" si="30"/>
        <v>0</v>
      </c>
      <c r="AN92" s="302">
        <f t="shared" si="30"/>
        <v>0</v>
      </c>
      <c r="AO92" s="302">
        <f t="shared" si="38"/>
        <v>0</v>
      </c>
      <c r="AP92" s="302">
        <f t="shared" si="31"/>
        <v>0</v>
      </c>
      <c r="AQ92" s="302">
        <f t="shared" si="31"/>
        <v>0</v>
      </c>
      <c r="AR92" s="302">
        <f t="shared" si="39"/>
        <v>0</v>
      </c>
      <c r="AS92" s="318">
        <f t="shared" si="32"/>
        <v>0</v>
      </c>
      <c r="AT92" s="319"/>
      <c r="AU92" s="302">
        <f t="shared" si="33"/>
        <v>0</v>
      </c>
      <c r="AV92" s="302">
        <f t="shared" si="40"/>
        <v>0</v>
      </c>
      <c r="AW92" s="284">
        <f t="shared" si="34"/>
        <v>0</v>
      </c>
      <c r="AX92" s="284">
        <f t="shared" si="35"/>
        <v>0</v>
      </c>
      <c r="AY92" s="284">
        <f t="shared" si="41"/>
        <v>0</v>
      </c>
      <c r="AZ92" s="289"/>
      <c r="BA92" s="290" t="str" cm="1">
        <f t="array" ref="BA92">_xlfn.IFS(AY92&gt;X92,"KO : Le montant retenu TTC est supérieur au montant présenté TTC. Merci de revoir la ligne de dépense ou plafonner son montant.",AW92&gt;V92,"Attention : Le montant retenu HT est supérieur au montant HT présenté. Merci de revoir la ligne de dépense, plafonner son montant, ou justifier la reventillation HT / TVA.",AX92&gt;W92,"Attention : Le montant TVA retenu est supérieur au montant TVA présenté. Merci de revoir la ligne de dépense, plafonner son montant, ou justifier la reventillation HT / TVA.",X92=0,"",AY92=X92,"OK",AY92&lt;X92,"Montant instruit inférieur au montant présenté.")</f>
        <v/>
      </c>
      <c r="BB92" s="291">
        <f t="shared" si="36"/>
        <v>0</v>
      </c>
      <c r="BC92" s="291">
        <f t="shared" si="36"/>
        <v>0</v>
      </c>
      <c r="BD92" s="291">
        <f t="shared" si="36"/>
        <v>0</v>
      </c>
    </row>
    <row r="93" spans="1:56">
      <c r="A93" s="68">
        <v>89</v>
      </c>
      <c r="B93" s="257"/>
      <c r="C93" s="258"/>
      <c r="D93" s="257"/>
      <c r="E93" s="257"/>
      <c r="F93" s="280"/>
      <c r="G93" s="281"/>
      <c r="H93" s="211"/>
      <c r="I93" s="257"/>
      <c r="J93" s="257"/>
      <c r="K93" s="257"/>
      <c r="L93" s="260"/>
      <c r="M93" s="261"/>
      <c r="N93" s="147">
        <f t="shared" si="25"/>
        <v>0</v>
      </c>
      <c r="O93" s="261"/>
      <c r="P93" s="261"/>
      <c r="Q93" s="147">
        <f t="shared" si="26"/>
        <v>0</v>
      </c>
      <c r="R93" s="261"/>
      <c r="S93" s="261"/>
      <c r="T93" s="220">
        <f t="shared" si="27"/>
        <v>0</v>
      </c>
      <c r="U93" s="262"/>
      <c r="V93" s="291">
        <f t="shared" si="28"/>
        <v>0</v>
      </c>
      <c r="W93" s="291" cm="1">
        <f t="array" ref="W93">IFERROR(_xlfn.IFS(U93="Devis 1",M93,U93="Devis 1 majoré",M93*1.15,U93="Devis 2",P93,U93="Devis 3",S93),0)</f>
        <v>0</v>
      </c>
      <c r="X93" s="291">
        <f t="shared" si="29"/>
        <v>0</v>
      </c>
      <c r="Y93" s="263"/>
      <c r="Z93" s="317">
        <f t="shared" si="43"/>
        <v>0</v>
      </c>
      <c r="AA93" s="316">
        <f t="shared" si="43"/>
        <v>0</v>
      </c>
      <c r="AB93" s="317">
        <f t="shared" si="43"/>
        <v>0</v>
      </c>
      <c r="AC93" s="317">
        <f t="shared" si="42"/>
        <v>0</v>
      </c>
      <c r="AD93" s="300">
        <f t="shared" si="42"/>
        <v>0</v>
      </c>
      <c r="AE93" s="317">
        <f t="shared" si="42"/>
        <v>0</v>
      </c>
      <c r="AF93" s="301">
        <f t="shared" si="42"/>
        <v>0</v>
      </c>
      <c r="AG93" s="300">
        <f t="shared" si="42"/>
        <v>0</v>
      </c>
      <c r="AH93" s="300">
        <f t="shared" si="42"/>
        <v>0</v>
      </c>
      <c r="AI93" s="300">
        <f t="shared" si="42"/>
        <v>0</v>
      </c>
      <c r="AJ93" s="302">
        <f t="shared" si="42"/>
        <v>0</v>
      </c>
      <c r="AK93" s="302">
        <f t="shared" si="42"/>
        <v>0</v>
      </c>
      <c r="AL93" s="302">
        <f t="shared" si="37"/>
        <v>0</v>
      </c>
      <c r="AM93" s="302">
        <f t="shared" si="30"/>
        <v>0</v>
      </c>
      <c r="AN93" s="302">
        <f t="shared" si="30"/>
        <v>0</v>
      </c>
      <c r="AO93" s="302">
        <f t="shared" si="38"/>
        <v>0</v>
      </c>
      <c r="AP93" s="302">
        <f t="shared" si="31"/>
        <v>0</v>
      </c>
      <c r="AQ93" s="302">
        <f t="shared" si="31"/>
        <v>0</v>
      </c>
      <c r="AR93" s="302">
        <f t="shared" si="39"/>
        <v>0</v>
      </c>
      <c r="AS93" s="318">
        <f t="shared" si="32"/>
        <v>0</v>
      </c>
      <c r="AT93" s="319"/>
      <c r="AU93" s="302">
        <f t="shared" si="33"/>
        <v>0</v>
      </c>
      <c r="AV93" s="302">
        <f t="shared" si="40"/>
        <v>0</v>
      </c>
      <c r="AW93" s="284">
        <f t="shared" si="34"/>
        <v>0</v>
      </c>
      <c r="AX93" s="284">
        <f t="shared" si="35"/>
        <v>0</v>
      </c>
      <c r="AY93" s="284">
        <f t="shared" si="41"/>
        <v>0</v>
      </c>
      <c r="AZ93" s="289"/>
      <c r="BA93" s="290" t="str" cm="1">
        <f t="array" ref="BA93">_xlfn.IFS(AY93&gt;X93,"KO : Le montant retenu TTC est supérieur au montant présenté TTC. Merci de revoir la ligne de dépense ou plafonner son montant.",AW93&gt;V93,"Attention : Le montant retenu HT est supérieur au montant HT présenté. Merci de revoir la ligne de dépense, plafonner son montant, ou justifier la reventillation HT / TVA.",AX93&gt;W93,"Attention : Le montant TVA retenu est supérieur au montant TVA présenté. Merci de revoir la ligne de dépense, plafonner son montant, ou justifier la reventillation HT / TVA.",X93=0,"",AY93=X93,"OK",AY93&lt;X93,"Montant instruit inférieur au montant présenté.")</f>
        <v/>
      </c>
      <c r="BB93" s="291">
        <f t="shared" si="36"/>
        <v>0</v>
      </c>
      <c r="BC93" s="291">
        <f t="shared" si="36"/>
        <v>0</v>
      </c>
      <c r="BD93" s="291">
        <f t="shared" si="36"/>
        <v>0</v>
      </c>
    </row>
    <row r="94" spans="1:56">
      <c r="A94" s="68">
        <v>90</v>
      </c>
      <c r="B94" s="257"/>
      <c r="C94" s="258"/>
      <c r="D94" s="257"/>
      <c r="E94" s="257"/>
      <c r="F94" s="280"/>
      <c r="G94" s="281"/>
      <c r="H94" s="211"/>
      <c r="I94" s="257"/>
      <c r="J94" s="257"/>
      <c r="K94" s="257"/>
      <c r="L94" s="260"/>
      <c r="M94" s="261"/>
      <c r="N94" s="147">
        <f t="shared" si="25"/>
        <v>0</v>
      </c>
      <c r="O94" s="261"/>
      <c r="P94" s="261"/>
      <c r="Q94" s="147">
        <f t="shared" si="26"/>
        <v>0</v>
      </c>
      <c r="R94" s="261"/>
      <c r="S94" s="261"/>
      <c r="T94" s="220">
        <f t="shared" si="27"/>
        <v>0</v>
      </c>
      <c r="U94" s="262"/>
      <c r="V94" s="291">
        <f t="shared" si="28"/>
        <v>0</v>
      </c>
      <c r="W94" s="291" cm="1">
        <f t="array" ref="W94">IFERROR(_xlfn.IFS(U94="Devis 1",M94,U94="Devis 1 majoré",M94*1.15,U94="Devis 2",P94,U94="Devis 3",S94),0)</f>
        <v>0</v>
      </c>
      <c r="X94" s="291">
        <f t="shared" si="29"/>
        <v>0</v>
      </c>
      <c r="Y94" s="263"/>
      <c r="Z94" s="317">
        <f t="shared" si="43"/>
        <v>0</v>
      </c>
      <c r="AA94" s="316">
        <f t="shared" si="43"/>
        <v>0</v>
      </c>
      <c r="AB94" s="317">
        <f t="shared" si="43"/>
        <v>0</v>
      </c>
      <c r="AC94" s="317">
        <f t="shared" si="42"/>
        <v>0</v>
      </c>
      <c r="AD94" s="300">
        <f t="shared" si="42"/>
        <v>0</v>
      </c>
      <c r="AE94" s="317">
        <f t="shared" si="42"/>
        <v>0</v>
      </c>
      <c r="AF94" s="301">
        <f t="shared" si="42"/>
        <v>0</v>
      </c>
      <c r="AG94" s="300">
        <f t="shared" si="42"/>
        <v>0</v>
      </c>
      <c r="AH94" s="300">
        <f t="shared" si="42"/>
        <v>0</v>
      </c>
      <c r="AI94" s="300">
        <f t="shared" si="42"/>
        <v>0</v>
      </c>
      <c r="AJ94" s="302">
        <f t="shared" si="42"/>
        <v>0</v>
      </c>
      <c r="AK94" s="302">
        <f t="shared" si="42"/>
        <v>0</v>
      </c>
      <c r="AL94" s="302">
        <f t="shared" si="37"/>
        <v>0</v>
      </c>
      <c r="AM94" s="302">
        <f t="shared" si="30"/>
        <v>0</v>
      </c>
      <c r="AN94" s="302">
        <f t="shared" si="30"/>
        <v>0</v>
      </c>
      <c r="AO94" s="302">
        <f t="shared" si="38"/>
        <v>0</v>
      </c>
      <c r="AP94" s="302">
        <f t="shared" si="31"/>
        <v>0</v>
      </c>
      <c r="AQ94" s="302">
        <f t="shared" si="31"/>
        <v>0</v>
      </c>
      <c r="AR94" s="302">
        <f t="shared" si="39"/>
        <v>0</v>
      </c>
      <c r="AS94" s="318">
        <f t="shared" si="32"/>
        <v>0</v>
      </c>
      <c r="AT94" s="319"/>
      <c r="AU94" s="302">
        <f t="shared" si="33"/>
        <v>0</v>
      </c>
      <c r="AV94" s="302">
        <f t="shared" si="40"/>
        <v>0</v>
      </c>
      <c r="AW94" s="284">
        <f t="shared" si="34"/>
        <v>0</v>
      </c>
      <c r="AX94" s="284">
        <f t="shared" si="35"/>
        <v>0</v>
      </c>
      <c r="AY94" s="284">
        <f t="shared" si="41"/>
        <v>0</v>
      </c>
      <c r="AZ94" s="289"/>
      <c r="BA94" s="290" t="str" cm="1">
        <f t="array" ref="BA94">_xlfn.IFS(AY94&gt;X94,"KO : Le montant retenu TTC est supérieur au montant présenté TTC. Merci de revoir la ligne de dépense ou plafonner son montant.",AW94&gt;V94,"Attention : Le montant retenu HT est supérieur au montant HT présenté. Merci de revoir la ligne de dépense, plafonner son montant, ou justifier la reventillation HT / TVA.",AX94&gt;W94,"Attention : Le montant TVA retenu est supérieur au montant TVA présenté. Merci de revoir la ligne de dépense, plafonner son montant, ou justifier la reventillation HT / TVA.",X94=0,"",AY94=X94,"OK",AY94&lt;X94,"Montant instruit inférieur au montant présenté.")</f>
        <v/>
      </c>
      <c r="BB94" s="291">
        <f t="shared" si="36"/>
        <v>0</v>
      </c>
      <c r="BC94" s="291">
        <f t="shared" si="36"/>
        <v>0</v>
      </c>
      <c r="BD94" s="291">
        <f t="shared" si="36"/>
        <v>0</v>
      </c>
    </row>
    <row r="95" spans="1:56">
      <c r="A95" s="68">
        <v>91</v>
      </c>
      <c r="B95" s="257"/>
      <c r="C95" s="258"/>
      <c r="D95" s="257"/>
      <c r="E95" s="257"/>
      <c r="F95" s="280"/>
      <c r="G95" s="281"/>
      <c r="H95" s="211"/>
      <c r="I95" s="257"/>
      <c r="J95" s="257"/>
      <c r="K95" s="257"/>
      <c r="L95" s="260"/>
      <c r="M95" s="261"/>
      <c r="N95" s="147">
        <f t="shared" si="25"/>
        <v>0</v>
      </c>
      <c r="O95" s="261"/>
      <c r="P95" s="261"/>
      <c r="Q95" s="147">
        <f t="shared" si="26"/>
        <v>0</v>
      </c>
      <c r="R95" s="261"/>
      <c r="S95" s="261"/>
      <c r="T95" s="220">
        <f t="shared" si="27"/>
        <v>0</v>
      </c>
      <c r="U95" s="262"/>
      <c r="V95" s="291">
        <f t="shared" si="28"/>
        <v>0</v>
      </c>
      <c r="W95" s="291" cm="1">
        <f t="array" ref="W95">IFERROR(_xlfn.IFS(U95="Devis 1",M95,U95="Devis 1 majoré",M95*1.15,U95="Devis 2",P95,U95="Devis 3",S95),0)</f>
        <v>0</v>
      </c>
      <c r="X95" s="291">
        <f t="shared" si="29"/>
        <v>0</v>
      </c>
      <c r="Y95" s="263"/>
      <c r="Z95" s="317">
        <f t="shared" si="43"/>
        <v>0</v>
      </c>
      <c r="AA95" s="316">
        <f t="shared" si="43"/>
        <v>0</v>
      </c>
      <c r="AB95" s="317">
        <f t="shared" si="43"/>
        <v>0</v>
      </c>
      <c r="AC95" s="317">
        <f t="shared" si="42"/>
        <v>0</v>
      </c>
      <c r="AD95" s="300">
        <f t="shared" si="42"/>
        <v>0</v>
      </c>
      <c r="AE95" s="317">
        <f t="shared" si="42"/>
        <v>0</v>
      </c>
      <c r="AF95" s="301">
        <f t="shared" si="42"/>
        <v>0</v>
      </c>
      <c r="AG95" s="300">
        <f t="shared" si="42"/>
        <v>0</v>
      </c>
      <c r="AH95" s="300">
        <f t="shared" si="42"/>
        <v>0</v>
      </c>
      <c r="AI95" s="300">
        <f t="shared" si="42"/>
        <v>0</v>
      </c>
      <c r="AJ95" s="302">
        <f t="shared" si="42"/>
        <v>0</v>
      </c>
      <c r="AK95" s="302">
        <f t="shared" si="42"/>
        <v>0</v>
      </c>
      <c r="AL95" s="302">
        <f t="shared" si="37"/>
        <v>0</v>
      </c>
      <c r="AM95" s="302">
        <f t="shared" si="30"/>
        <v>0</v>
      </c>
      <c r="AN95" s="302">
        <f t="shared" si="30"/>
        <v>0</v>
      </c>
      <c r="AO95" s="302">
        <f t="shared" si="38"/>
        <v>0</v>
      </c>
      <c r="AP95" s="302">
        <f t="shared" si="31"/>
        <v>0</v>
      </c>
      <c r="AQ95" s="302">
        <f t="shared" si="31"/>
        <v>0</v>
      </c>
      <c r="AR95" s="302">
        <f t="shared" si="39"/>
        <v>0</v>
      </c>
      <c r="AS95" s="318">
        <f t="shared" si="32"/>
        <v>0</v>
      </c>
      <c r="AT95" s="319"/>
      <c r="AU95" s="302">
        <f t="shared" si="33"/>
        <v>0</v>
      </c>
      <c r="AV95" s="302">
        <f t="shared" si="40"/>
        <v>0</v>
      </c>
      <c r="AW95" s="284">
        <f t="shared" si="34"/>
        <v>0</v>
      </c>
      <c r="AX95" s="284">
        <f t="shared" si="35"/>
        <v>0</v>
      </c>
      <c r="AY95" s="284">
        <f t="shared" si="41"/>
        <v>0</v>
      </c>
      <c r="AZ95" s="289"/>
      <c r="BA95" s="290" t="str" cm="1">
        <f t="array" ref="BA95">_xlfn.IFS(AY95&gt;X95,"KO : Le montant retenu TTC est supérieur au montant présenté TTC. Merci de revoir la ligne de dépense ou plafonner son montant.",AW95&gt;V95,"Attention : Le montant retenu HT est supérieur au montant HT présenté. Merci de revoir la ligne de dépense, plafonner son montant, ou justifier la reventillation HT / TVA.",AX95&gt;W95,"Attention : Le montant TVA retenu est supérieur au montant TVA présenté. Merci de revoir la ligne de dépense, plafonner son montant, ou justifier la reventillation HT / TVA.",X95=0,"",AY95=X95,"OK",AY95&lt;X95,"Montant instruit inférieur au montant présenté.")</f>
        <v/>
      </c>
      <c r="BB95" s="291">
        <f t="shared" si="36"/>
        <v>0</v>
      </c>
      <c r="BC95" s="291">
        <f t="shared" si="36"/>
        <v>0</v>
      </c>
      <c r="BD95" s="291">
        <f t="shared" si="36"/>
        <v>0</v>
      </c>
    </row>
    <row r="96" spans="1:56">
      <c r="A96" s="68">
        <v>92</v>
      </c>
      <c r="B96" s="257"/>
      <c r="C96" s="258"/>
      <c r="D96" s="257"/>
      <c r="E96" s="257"/>
      <c r="F96" s="280"/>
      <c r="G96" s="281"/>
      <c r="H96" s="211"/>
      <c r="I96" s="257"/>
      <c r="J96" s="257"/>
      <c r="K96" s="257"/>
      <c r="L96" s="260"/>
      <c r="M96" s="261"/>
      <c r="N96" s="147">
        <f t="shared" si="25"/>
        <v>0</v>
      </c>
      <c r="O96" s="261"/>
      <c r="P96" s="261"/>
      <c r="Q96" s="147">
        <f t="shared" si="26"/>
        <v>0</v>
      </c>
      <c r="R96" s="261"/>
      <c r="S96" s="261"/>
      <c r="T96" s="220">
        <f t="shared" si="27"/>
        <v>0</v>
      </c>
      <c r="U96" s="262"/>
      <c r="V96" s="291">
        <f t="shared" si="28"/>
        <v>0</v>
      </c>
      <c r="W96" s="291" cm="1">
        <f t="array" ref="W96">IFERROR(_xlfn.IFS(U96="Devis 1",M96,U96="Devis 1 majoré",M96*1.15,U96="Devis 2",P96,U96="Devis 3",S96),0)</f>
        <v>0</v>
      </c>
      <c r="X96" s="291">
        <f t="shared" si="29"/>
        <v>0</v>
      </c>
      <c r="Y96" s="263"/>
      <c r="Z96" s="317">
        <f t="shared" si="43"/>
        <v>0</v>
      </c>
      <c r="AA96" s="316">
        <f t="shared" si="43"/>
        <v>0</v>
      </c>
      <c r="AB96" s="317">
        <f t="shared" si="43"/>
        <v>0</v>
      </c>
      <c r="AC96" s="317">
        <f t="shared" si="42"/>
        <v>0</v>
      </c>
      <c r="AD96" s="300">
        <f t="shared" si="42"/>
        <v>0</v>
      </c>
      <c r="AE96" s="317">
        <f t="shared" si="42"/>
        <v>0</v>
      </c>
      <c r="AF96" s="301">
        <f t="shared" si="42"/>
        <v>0</v>
      </c>
      <c r="AG96" s="300">
        <f t="shared" si="42"/>
        <v>0</v>
      </c>
      <c r="AH96" s="300">
        <f t="shared" si="42"/>
        <v>0</v>
      </c>
      <c r="AI96" s="300">
        <f t="shared" si="42"/>
        <v>0</v>
      </c>
      <c r="AJ96" s="302">
        <f t="shared" si="42"/>
        <v>0</v>
      </c>
      <c r="AK96" s="302">
        <f t="shared" si="42"/>
        <v>0</v>
      </c>
      <c r="AL96" s="302">
        <f t="shared" si="37"/>
        <v>0</v>
      </c>
      <c r="AM96" s="302">
        <f t="shared" si="30"/>
        <v>0</v>
      </c>
      <c r="AN96" s="302">
        <f t="shared" si="30"/>
        <v>0</v>
      </c>
      <c r="AO96" s="302">
        <f t="shared" si="38"/>
        <v>0</v>
      </c>
      <c r="AP96" s="302">
        <f t="shared" si="31"/>
        <v>0</v>
      </c>
      <c r="AQ96" s="302">
        <f t="shared" si="31"/>
        <v>0</v>
      </c>
      <c r="AR96" s="302">
        <f t="shared" si="39"/>
        <v>0</v>
      </c>
      <c r="AS96" s="318">
        <f t="shared" si="32"/>
        <v>0</v>
      </c>
      <c r="AT96" s="319"/>
      <c r="AU96" s="302">
        <f t="shared" si="33"/>
        <v>0</v>
      </c>
      <c r="AV96" s="302">
        <f t="shared" si="40"/>
        <v>0</v>
      </c>
      <c r="AW96" s="284">
        <f t="shared" si="34"/>
        <v>0</v>
      </c>
      <c r="AX96" s="284">
        <f t="shared" si="35"/>
        <v>0</v>
      </c>
      <c r="AY96" s="284">
        <f t="shared" si="41"/>
        <v>0</v>
      </c>
      <c r="AZ96" s="289"/>
      <c r="BA96" s="290" t="str" cm="1">
        <f t="array" ref="BA96">_xlfn.IFS(AY96&gt;X96,"KO : Le montant retenu TTC est supérieur au montant présenté TTC. Merci de revoir la ligne de dépense ou plafonner son montant.",AW96&gt;V96,"Attention : Le montant retenu HT est supérieur au montant HT présenté. Merci de revoir la ligne de dépense, plafonner son montant, ou justifier la reventillation HT / TVA.",AX96&gt;W96,"Attention : Le montant TVA retenu est supérieur au montant TVA présenté. Merci de revoir la ligne de dépense, plafonner son montant, ou justifier la reventillation HT / TVA.",X96=0,"",AY96=X96,"OK",AY96&lt;X96,"Montant instruit inférieur au montant présenté.")</f>
        <v/>
      </c>
      <c r="BB96" s="291">
        <f t="shared" si="36"/>
        <v>0</v>
      </c>
      <c r="BC96" s="291">
        <f t="shared" si="36"/>
        <v>0</v>
      </c>
      <c r="BD96" s="291">
        <f t="shared" si="36"/>
        <v>0</v>
      </c>
    </row>
    <row r="97" spans="1:56">
      <c r="A97" s="68">
        <v>93</v>
      </c>
      <c r="B97" s="257"/>
      <c r="C97" s="258"/>
      <c r="D97" s="257"/>
      <c r="E97" s="257"/>
      <c r="F97" s="280"/>
      <c r="G97" s="281"/>
      <c r="H97" s="211"/>
      <c r="I97" s="257"/>
      <c r="J97" s="257"/>
      <c r="K97" s="257"/>
      <c r="L97" s="260"/>
      <c r="M97" s="261"/>
      <c r="N97" s="147">
        <f t="shared" si="25"/>
        <v>0</v>
      </c>
      <c r="O97" s="261"/>
      <c r="P97" s="261"/>
      <c r="Q97" s="147">
        <f t="shared" si="26"/>
        <v>0</v>
      </c>
      <c r="R97" s="261"/>
      <c r="S97" s="261"/>
      <c r="T97" s="220">
        <f t="shared" si="27"/>
        <v>0</v>
      </c>
      <c r="U97" s="262"/>
      <c r="V97" s="291">
        <f t="shared" si="28"/>
        <v>0</v>
      </c>
      <c r="W97" s="291" cm="1">
        <f t="array" ref="W97">IFERROR(_xlfn.IFS(U97="Devis 1",M97,U97="Devis 1 majoré",M97*1.15,U97="Devis 2",P97,U97="Devis 3",S97),0)</f>
        <v>0</v>
      </c>
      <c r="X97" s="291">
        <f t="shared" si="29"/>
        <v>0</v>
      </c>
      <c r="Y97" s="263"/>
      <c r="Z97" s="317">
        <f t="shared" si="43"/>
        <v>0</v>
      </c>
      <c r="AA97" s="316">
        <f t="shared" si="43"/>
        <v>0</v>
      </c>
      <c r="AB97" s="317">
        <f t="shared" si="43"/>
        <v>0</v>
      </c>
      <c r="AC97" s="317">
        <f t="shared" si="42"/>
        <v>0</v>
      </c>
      <c r="AD97" s="300">
        <f t="shared" si="42"/>
        <v>0</v>
      </c>
      <c r="AE97" s="317">
        <f t="shared" si="42"/>
        <v>0</v>
      </c>
      <c r="AF97" s="301">
        <f t="shared" si="42"/>
        <v>0</v>
      </c>
      <c r="AG97" s="300">
        <f t="shared" si="42"/>
        <v>0</v>
      </c>
      <c r="AH97" s="300">
        <f t="shared" si="42"/>
        <v>0</v>
      </c>
      <c r="AI97" s="300">
        <f t="shared" si="42"/>
        <v>0</v>
      </c>
      <c r="AJ97" s="302">
        <f t="shared" si="42"/>
        <v>0</v>
      </c>
      <c r="AK97" s="302">
        <f t="shared" si="42"/>
        <v>0</v>
      </c>
      <c r="AL97" s="302">
        <f t="shared" si="37"/>
        <v>0</v>
      </c>
      <c r="AM97" s="302">
        <f t="shared" si="30"/>
        <v>0</v>
      </c>
      <c r="AN97" s="302">
        <f t="shared" si="30"/>
        <v>0</v>
      </c>
      <c r="AO97" s="302">
        <f t="shared" si="38"/>
        <v>0</v>
      </c>
      <c r="AP97" s="302">
        <f t="shared" si="31"/>
        <v>0</v>
      </c>
      <c r="AQ97" s="302">
        <f t="shared" si="31"/>
        <v>0</v>
      </c>
      <c r="AR97" s="302">
        <f t="shared" si="39"/>
        <v>0</v>
      </c>
      <c r="AS97" s="318">
        <f t="shared" si="32"/>
        <v>0</v>
      </c>
      <c r="AT97" s="319"/>
      <c r="AU97" s="302">
        <f t="shared" si="33"/>
        <v>0</v>
      </c>
      <c r="AV97" s="302">
        <f t="shared" si="40"/>
        <v>0</v>
      </c>
      <c r="AW97" s="284">
        <f t="shared" si="34"/>
        <v>0</v>
      </c>
      <c r="AX97" s="284">
        <f t="shared" si="35"/>
        <v>0</v>
      </c>
      <c r="AY97" s="284">
        <f t="shared" si="41"/>
        <v>0</v>
      </c>
      <c r="AZ97" s="289"/>
      <c r="BA97" s="290" t="str" cm="1">
        <f t="array" ref="BA97">_xlfn.IFS(AY97&gt;X97,"KO : Le montant retenu TTC est supérieur au montant présenté TTC. Merci de revoir la ligne de dépense ou plafonner son montant.",AW97&gt;V97,"Attention : Le montant retenu HT est supérieur au montant HT présenté. Merci de revoir la ligne de dépense, plafonner son montant, ou justifier la reventillation HT / TVA.",AX97&gt;W97,"Attention : Le montant TVA retenu est supérieur au montant TVA présenté. Merci de revoir la ligne de dépense, plafonner son montant, ou justifier la reventillation HT / TVA.",X97=0,"",AY97=X97,"OK",AY97&lt;X97,"Montant instruit inférieur au montant présenté.")</f>
        <v/>
      </c>
      <c r="BB97" s="291">
        <f t="shared" si="36"/>
        <v>0</v>
      </c>
      <c r="BC97" s="291">
        <f t="shared" si="36"/>
        <v>0</v>
      </c>
      <c r="BD97" s="291">
        <f t="shared" si="36"/>
        <v>0</v>
      </c>
    </row>
    <row r="98" spans="1:56">
      <c r="A98" s="68">
        <v>94</v>
      </c>
      <c r="B98" s="257"/>
      <c r="C98" s="258"/>
      <c r="D98" s="257"/>
      <c r="E98" s="257"/>
      <c r="F98" s="280"/>
      <c r="G98" s="281"/>
      <c r="H98" s="211"/>
      <c r="I98" s="257"/>
      <c r="J98" s="257"/>
      <c r="K98" s="257"/>
      <c r="L98" s="260"/>
      <c r="M98" s="261"/>
      <c r="N98" s="147">
        <f t="shared" si="25"/>
        <v>0</v>
      </c>
      <c r="O98" s="261"/>
      <c r="P98" s="261"/>
      <c r="Q98" s="147">
        <f t="shared" si="26"/>
        <v>0</v>
      </c>
      <c r="R98" s="261"/>
      <c r="S98" s="261"/>
      <c r="T98" s="220">
        <f t="shared" si="27"/>
        <v>0</v>
      </c>
      <c r="U98" s="262"/>
      <c r="V98" s="291">
        <f t="shared" si="28"/>
        <v>0</v>
      </c>
      <c r="W98" s="291" cm="1">
        <f t="array" ref="W98">IFERROR(_xlfn.IFS(U98="Devis 1",M98,U98="Devis 1 majoré",M98*1.15,U98="Devis 2",P98,U98="Devis 3",S98),0)</f>
        <v>0</v>
      </c>
      <c r="X98" s="291">
        <f t="shared" si="29"/>
        <v>0</v>
      </c>
      <c r="Y98" s="263"/>
      <c r="Z98" s="317">
        <f t="shared" si="43"/>
        <v>0</v>
      </c>
      <c r="AA98" s="316">
        <f t="shared" si="43"/>
        <v>0</v>
      </c>
      <c r="AB98" s="317">
        <f t="shared" si="43"/>
        <v>0</v>
      </c>
      <c r="AC98" s="317">
        <f t="shared" si="42"/>
        <v>0</v>
      </c>
      <c r="AD98" s="300">
        <f t="shared" si="42"/>
        <v>0</v>
      </c>
      <c r="AE98" s="317">
        <f t="shared" si="42"/>
        <v>0</v>
      </c>
      <c r="AF98" s="301">
        <f t="shared" si="42"/>
        <v>0</v>
      </c>
      <c r="AG98" s="300">
        <f t="shared" si="42"/>
        <v>0</v>
      </c>
      <c r="AH98" s="300">
        <f t="shared" si="42"/>
        <v>0</v>
      </c>
      <c r="AI98" s="300">
        <f t="shared" si="42"/>
        <v>0</v>
      </c>
      <c r="AJ98" s="302">
        <f t="shared" si="42"/>
        <v>0</v>
      </c>
      <c r="AK98" s="302">
        <f t="shared" si="42"/>
        <v>0</v>
      </c>
      <c r="AL98" s="302">
        <f t="shared" si="37"/>
        <v>0</v>
      </c>
      <c r="AM98" s="302">
        <f t="shared" si="30"/>
        <v>0</v>
      </c>
      <c r="AN98" s="302">
        <f t="shared" si="30"/>
        <v>0</v>
      </c>
      <c r="AO98" s="302">
        <f t="shared" si="38"/>
        <v>0</v>
      </c>
      <c r="AP98" s="302">
        <f t="shared" si="31"/>
        <v>0</v>
      </c>
      <c r="AQ98" s="302">
        <f t="shared" si="31"/>
        <v>0</v>
      </c>
      <c r="AR98" s="302">
        <f t="shared" si="39"/>
        <v>0</v>
      </c>
      <c r="AS98" s="318">
        <f t="shared" si="32"/>
        <v>0</v>
      </c>
      <c r="AT98" s="319"/>
      <c r="AU98" s="302">
        <f t="shared" si="33"/>
        <v>0</v>
      </c>
      <c r="AV98" s="302">
        <f t="shared" si="40"/>
        <v>0</v>
      </c>
      <c r="AW98" s="284">
        <f t="shared" si="34"/>
        <v>0</v>
      </c>
      <c r="AX98" s="284">
        <f t="shared" si="35"/>
        <v>0</v>
      </c>
      <c r="AY98" s="284">
        <f t="shared" si="41"/>
        <v>0</v>
      </c>
      <c r="AZ98" s="289"/>
      <c r="BA98" s="290" t="str" cm="1">
        <f t="array" ref="BA98">_xlfn.IFS(AY98&gt;X98,"KO : Le montant retenu TTC est supérieur au montant présenté TTC. Merci de revoir la ligne de dépense ou plafonner son montant.",AW98&gt;V98,"Attention : Le montant retenu HT est supérieur au montant HT présenté. Merci de revoir la ligne de dépense, plafonner son montant, ou justifier la reventillation HT / TVA.",AX98&gt;W98,"Attention : Le montant TVA retenu est supérieur au montant TVA présenté. Merci de revoir la ligne de dépense, plafonner son montant, ou justifier la reventillation HT / TVA.",X98=0,"",AY98=X98,"OK",AY98&lt;X98,"Montant instruit inférieur au montant présenté.")</f>
        <v/>
      </c>
      <c r="BB98" s="291">
        <f t="shared" si="36"/>
        <v>0</v>
      </c>
      <c r="BC98" s="291">
        <f t="shared" si="36"/>
        <v>0</v>
      </c>
      <c r="BD98" s="291">
        <f t="shared" si="36"/>
        <v>0</v>
      </c>
    </row>
    <row r="99" spans="1:56">
      <c r="A99" s="68">
        <v>95</v>
      </c>
      <c r="B99" s="257"/>
      <c r="C99" s="258"/>
      <c r="D99" s="257"/>
      <c r="E99" s="257"/>
      <c r="F99" s="280"/>
      <c r="G99" s="281"/>
      <c r="H99" s="211"/>
      <c r="I99" s="257"/>
      <c r="J99" s="257"/>
      <c r="K99" s="257"/>
      <c r="L99" s="260"/>
      <c r="M99" s="261"/>
      <c r="N99" s="147">
        <f t="shared" si="25"/>
        <v>0</v>
      </c>
      <c r="O99" s="261"/>
      <c r="P99" s="261"/>
      <c r="Q99" s="147">
        <f t="shared" si="26"/>
        <v>0</v>
      </c>
      <c r="R99" s="261"/>
      <c r="S99" s="261"/>
      <c r="T99" s="220">
        <f t="shared" si="27"/>
        <v>0</v>
      </c>
      <c r="U99" s="262"/>
      <c r="V99" s="291">
        <f t="shared" si="28"/>
        <v>0</v>
      </c>
      <c r="W99" s="291" cm="1">
        <f t="array" ref="W99">IFERROR(_xlfn.IFS(U99="Devis 1",M99,U99="Devis 1 majoré",M99*1.15,U99="Devis 2",P99,U99="Devis 3",S99),0)</f>
        <v>0</v>
      </c>
      <c r="X99" s="291">
        <f t="shared" si="29"/>
        <v>0</v>
      </c>
      <c r="Y99" s="263"/>
      <c r="Z99" s="317">
        <f t="shared" si="43"/>
        <v>0</v>
      </c>
      <c r="AA99" s="316">
        <f t="shared" si="43"/>
        <v>0</v>
      </c>
      <c r="AB99" s="317">
        <f t="shared" si="43"/>
        <v>0</v>
      </c>
      <c r="AC99" s="317">
        <f t="shared" si="42"/>
        <v>0</v>
      </c>
      <c r="AD99" s="300">
        <f t="shared" si="42"/>
        <v>0</v>
      </c>
      <c r="AE99" s="317">
        <f t="shared" si="42"/>
        <v>0</v>
      </c>
      <c r="AF99" s="301">
        <f t="shared" si="42"/>
        <v>0</v>
      </c>
      <c r="AG99" s="300">
        <f t="shared" si="42"/>
        <v>0</v>
      </c>
      <c r="AH99" s="300">
        <f t="shared" si="42"/>
        <v>0</v>
      </c>
      <c r="AI99" s="300">
        <f t="shared" si="42"/>
        <v>0</v>
      </c>
      <c r="AJ99" s="302">
        <f t="shared" si="42"/>
        <v>0</v>
      </c>
      <c r="AK99" s="302">
        <f t="shared" si="42"/>
        <v>0</v>
      </c>
      <c r="AL99" s="302">
        <f t="shared" si="37"/>
        <v>0</v>
      </c>
      <c r="AM99" s="302">
        <f t="shared" si="30"/>
        <v>0</v>
      </c>
      <c r="AN99" s="302">
        <f t="shared" si="30"/>
        <v>0</v>
      </c>
      <c r="AO99" s="302">
        <f t="shared" si="38"/>
        <v>0</v>
      </c>
      <c r="AP99" s="302">
        <f t="shared" si="31"/>
        <v>0</v>
      </c>
      <c r="AQ99" s="302">
        <f t="shared" si="31"/>
        <v>0</v>
      </c>
      <c r="AR99" s="302">
        <f t="shared" si="39"/>
        <v>0</v>
      </c>
      <c r="AS99" s="318">
        <f t="shared" si="32"/>
        <v>0</v>
      </c>
      <c r="AT99" s="319"/>
      <c r="AU99" s="302">
        <f t="shared" si="33"/>
        <v>0</v>
      </c>
      <c r="AV99" s="302">
        <f t="shared" si="40"/>
        <v>0</v>
      </c>
      <c r="AW99" s="284">
        <f t="shared" si="34"/>
        <v>0</v>
      </c>
      <c r="AX99" s="284">
        <f t="shared" si="35"/>
        <v>0</v>
      </c>
      <c r="AY99" s="284">
        <f t="shared" si="41"/>
        <v>0</v>
      </c>
      <c r="AZ99" s="289"/>
      <c r="BA99" s="290" t="str" cm="1">
        <f t="array" ref="BA99">_xlfn.IFS(AY99&gt;X99,"KO : Le montant retenu TTC est supérieur au montant présenté TTC. Merci de revoir la ligne de dépense ou plafonner son montant.",AW99&gt;V99,"Attention : Le montant retenu HT est supérieur au montant HT présenté. Merci de revoir la ligne de dépense, plafonner son montant, ou justifier la reventillation HT / TVA.",AX99&gt;W99,"Attention : Le montant TVA retenu est supérieur au montant TVA présenté. Merci de revoir la ligne de dépense, plafonner son montant, ou justifier la reventillation HT / TVA.",X99=0,"",AY99=X99,"OK",AY99&lt;X99,"Montant instruit inférieur au montant présenté.")</f>
        <v/>
      </c>
      <c r="BB99" s="291">
        <f t="shared" si="36"/>
        <v>0</v>
      </c>
      <c r="BC99" s="291">
        <f t="shared" si="36"/>
        <v>0</v>
      </c>
      <c r="BD99" s="291">
        <f t="shared" si="36"/>
        <v>0</v>
      </c>
    </row>
    <row r="100" spans="1:56">
      <c r="A100" s="68">
        <v>96</v>
      </c>
      <c r="B100" s="257"/>
      <c r="C100" s="258"/>
      <c r="D100" s="257"/>
      <c r="E100" s="257"/>
      <c r="F100" s="280"/>
      <c r="G100" s="281"/>
      <c r="H100" s="211"/>
      <c r="I100" s="257"/>
      <c r="J100" s="257"/>
      <c r="K100" s="257"/>
      <c r="L100" s="260"/>
      <c r="M100" s="261"/>
      <c r="N100" s="147">
        <f t="shared" si="25"/>
        <v>0</v>
      </c>
      <c r="O100" s="261"/>
      <c r="P100" s="261"/>
      <c r="Q100" s="147">
        <f t="shared" si="26"/>
        <v>0</v>
      </c>
      <c r="R100" s="261"/>
      <c r="S100" s="261"/>
      <c r="T100" s="220">
        <f t="shared" si="27"/>
        <v>0</v>
      </c>
      <c r="U100" s="262"/>
      <c r="V100" s="291">
        <f t="shared" si="28"/>
        <v>0</v>
      </c>
      <c r="W100" s="291" cm="1">
        <f t="array" ref="W100">IFERROR(_xlfn.IFS(U100="Devis 1",M100,U100="Devis 1 majoré",M100*1.15,U100="Devis 2",P100,U100="Devis 3",S100),0)</f>
        <v>0</v>
      </c>
      <c r="X100" s="291">
        <f t="shared" si="29"/>
        <v>0</v>
      </c>
      <c r="Y100" s="263"/>
      <c r="Z100" s="317">
        <f t="shared" si="43"/>
        <v>0</v>
      </c>
      <c r="AA100" s="316">
        <f t="shared" si="43"/>
        <v>0</v>
      </c>
      <c r="AB100" s="317">
        <f t="shared" si="43"/>
        <v>0</v>
      </c>
      <c r="AC100" s="317">
        <f t="shared" si="42"/>
        <v>0</v>
      </c>
      <c r="AD100" s="300">
        <f t="shared" si="42"/>
        <v>0</v>
      </c>
      <c r="AE100" s="317">
        <f t="shared" si="42"/>
        <v>0</v>
      </c>
      <c r="AF100" s="301">
        <f t="shared" si="42"/>
        <v>0</v>
      </c>
      <c r="AG100" s="300">
        <f t="shared" si="42"/>
        <v>0</v>
      </c>
      <c r="AH100" s="300">
        <f t="shared" si="42"/>
        <v>0</v>
      </c>
      <c r="AI100" s="300">
        <f t="shared" si="42"/>
        <v>0</v>
      </c>
      <c r="AJ100" s="302">
        <f t="shared" si="42"/>
        <v>0</v>
      </c>
      <c r="AK100" s="302">
        <f t="shared" si="42"/>
        <v>0</v>
      </c>
      <c r="AL100" s="302">
        <f t="shared" si="37"/>
        <v>0</v>
      </c>
      <c r="AM100" s="302">
        <f t="shared" si="30"/>
        <v>0</v>
      </c>
      <c r="AN100" s="302">
        <f t="shared" si="30"/>
        <v>0</v>
      </c>
      <c r="AO100" s="302">
        <f t="shared" si="38"/>
        <v>0</v>
      </c>
      <c r="AP100" s="302">
        <f t="shared" si="31"/>
        <v>0</v>
      </c>
      <c r="AQ100" s="302">
        <f t="shared" si="31"/>
        <v>0</v>
      </c>
      <c r="AR100" s="302">
        <f t="shared" si="39"/>
        <v>0</v>
      </c>
      <c r="AS100" s="318">
        <f t="shared" si="32"/>
        <v>0</v>
      </c>
      <c r="AT100" s="319"/>
      <c r="AU100" s="302">
        <f t="shared" si="33"/>
        <v>0</v>
      </c>
      <c r="AV100" s="302">
        <f t="shared" si="40"/>
        <v>0</v>
      </c>
      <c r="AW100" s="284">
        <f t="shared" si="34"/>
        <v>0</v>
      </c>
      <c r="AX100" s="284">
        <f t="shared" si="35"/>
        <v>0</v>
      </c>
      <c r="AY100" s="284">
        <f t="shared" si="41"/>
        <v>0</v>
      </c>
      <c r="AZ100" s="289"/>
      <c r="BA100" s="290" t="str" cm="1">
        <f t="array" ref="BA100">_xlfn.IFS(AY100&gt;X100,"KO : Le montant retenu TTC est supérieur au montant présenté TTC. Merci de revoir la ligne de dépense ou plafonner son montant.",AW100&gt;V100,"Attention : Le montant retenu HT est supérieur au montant HT présenté. Merci de revoir la ligne de dépense, plafonner son montant, ou justifier la reventillation HT / TVA.",AX100&gt;W100,"Attention : Le montant TVA retenu est supérieur au montant TVA présenté. Merci de revoir la ligne de dépense, plafonner son montant, ou justifier la reventillation HT / TVA.",X100=0,"",AY100=X100,"OK",AY100&lt;X100,"Montant instruit inférieur au montant présenté.")</f>
        <v/>
      </c>
      <c r="BB100" s="291">
        <f t="shared" si="36"/>
        <v>0</v>
      </c>
      <c r="BC100" s="291">
        <f t="shared" si="36"/>
        <v>0</v>
      </c>
      <c r="BD100" s="291">
        <f t="shared" si="36"/>
        <v>0</v>
      </c>
    </row>
    <row r="101" spans="1:56">
      <c r="A101" s="68">
        <v>97</v>
      </c>
      <c r="B101" s="257"/>
      <c r="C101" s="258"/>
      <c r="D101" s="257"/>
      <c r="E101" s="257"/>
      <c r="F101" s="280"/>
      <c r="G101" s="281"/>
      <c r="H101" s="211"/>
      <c r="I101" s="257"/>
      <c r="J101" s="257"/>
      <c r="K101" s="257"/>
      <c r="L101" s="260"/>
      <c r="M101" s="261"/>
      <c r="N101" s="147">
        <f t="shared" si="25"/>
        <v>0</v>
      </c>
      <c r="O101" s="261"/>
      <c r="P101" s="261"/>
      <c r="Q101" s="147">
        <f t="shared" si="26"/>
        <v>0</v>
      </c>
      <c r="R101" s="261"/>
      <c r="S101" s="261"/>
      <c r="T101" s="220">
        <f t="shared" si="27"/>
        <v>0</v>
      </c>
      <c r="U101" s="262"/>
      <c r="V101" s="291">
        <f t="shared" si="28"/>
        <v>0</v>
      </c>
      <c r="W101" s="291" cm="1">
        <f t="array" ref="W101">IFERROR(_xlfn.IFS(U101="Devis 1",M101,U101="Devis 1 majoré",M101*1.15,U101="Devis 2",P101,U101="Devis 3",S101),0)</f>
        <v>0</v>
      </c>
      <c r="X101" s="291">
        <f t="shared" si="29"/>
        <v>0</v>
      </c>
      <c r="Y101" s="263"/>
      <c r="Z101" s="317">
        <f t="shared" si="43"/>
        <v>0</v>
      </c>
      <c r="AA101" s="316">
        <f t="shared" si="43"/>
        <v>0</v>
      </c>
      <c r="AB101" s="317">
        <f t="shared" si="43"/>
        <v>0</v>
      </c>
      <c r="AC101" s="317">
        <f t="shared" si="42"/>
        <v>0</v>
      </c>
      <c r="AD101" s="300">
        <f t="shared" si="42"/>
        <v>0</v>
      </c>
      <c r="AE101" s="317">
        <f t="shared" si="42"/>
        <v>0</v>
      </c>
      <c r="AF101" s="301">
        <f t="shared" si="42"/>
        <v>0</v>
      </c>
      <c r="AG101" s="300">
        <f t="shared" si="42"/>
        <v>0</v>
      </c>
      <c r="AH101" s="300">
        <f t="shared" si="42"/>
        <v>0</v>
      </c>
      <c r="AI101" s="300">
        <f t="shared" si="42"/>
        <v>0</v>
      </c>
      <c r="AJ101" s="302">
        <f t="shared" si="42"/>
        <v>0</v>
      </c>
      <c r="AK101" s="302">
        <f t="shared" si="42"/>
        <v>0</v>
      </c>
      <c r="AL101" s="302">
        <f t="shared" si="37"/>
        <v>0</v>
      </c>
      <c r="AM101" s="302">
        <f t="shared" si="30"/>
        <v>0</v>
      </c>
      <c r="AN101" s="302">
        <f t="shared" si="30"/>
        <v>0</v>
      </c>
      <c r="AO101" s="302">
        <f t="shared" si="38"/>
        <v>0</v>
      </c>
      <c r="AP101" s="302">
        <f t="shared" si="31"/>
        <v>0</v>
      </c>
      <c r="AQ101" s="302">
        <f t="shared" si="31"/>
        <v>0</v>
      </c>
      <c r="AR101" s="302">
        <f t="shared" si="39"/>
        <v>0</v>
      </c>
      <c r="AS101" s="318">
        <f t="shared" si="32"/>
        <v>0</v>
      </c>
      <c r="AT101" s="319"/>
      <c r="AU101" s="302">
        <f t="shared" si="33"/>
        <v>0</v>
      </c>
      <c r="AV101" s="302">
        <f t="shared" si="40"/>
        <v>0</v>
      </c>
      <c r="AW101" s="284">
        <f t="shared" si="34"/>
        <v>0</v>
      </c>
      <c r="AX101" s="284">
        <f t="shared" si="35"/>
        <v>0</v>
      </c>
      <c r="AY101" s="284">
        <f t="shared" si="41"/>
        <v>0</v>
      </c>
      <c r="AZ101" s="289"/>
      <c r="BA101" s="290" t="str" cm="1">
        <f t="array" ref="BA101">_xlfn.IFS(AY101&gt;X101,"KO : Le montant retenu TTC est supérieur au montant présenté TTC. Merci de revoir la ligne de dépense ou plafonner son montant.",AW101&gt;V101,"Attention : Le montant retenu HT est supérieur au montant HT présenté. Merci de revoir la ligne de dépense, plafonner son montant, ou justifier la reventillation HT / TVA.",AX101&gt;W101,"Attention : Le montant TVA retenu est supérieur au montant TVA présenté. Merci de revoir la ligne de dépense, plafonner son montant, ou justifier la reventillation HT / TVA.",X101=0,"",AY101=X101,"OK",AY101&lt;X101,"Montant instruit inférieur au montant présenté.")</f>
        <v/>
      </c>
      <c r="BB101" s="291">
        <f t="shared" si="36"/>
        <v>0</v>
      </c>
      <c r="BC101" s="291">
        <f t="shared" si="36"/>
        <v>0</v>
      </c>
      <c r="BD101" s="291">
        <f t="shared" si="36"/>
        <v>0</v>
      </c>
    </row>
    <row r="102" spans="1:56">
      <c r="A102" s="68">
        <v>98</v>
      </c>
      <c r="B102" s="257"/>
      <c r="C102" s="258"/>
      <c r="D102" s="257"/>
      <c r="E102" s="257"/>
      <c r="F102" s="280"/>
      <c r="G102" s="281"/>
      <c r="H102" s="211"/>
      <c r="I102" s="257"/>
      <c r="J102" s="257"/>
      <c r="K102" s="257"/>
      <c r="L102" s="260"/>
      <c r="M102" s="261"/>
      <c r="N102" s="147">
        <f t="shared" si="25"/>
        <v>0</v>
      </c>
      <c r="O102" s="261"/>
      <c r="P102" s="261"/>
      <c r="Q102" s="147">
        <f t="shared" si="26"/>
        <v>0</v>
      </c>
      <c r="R102" s="261"/>
      <c r="S102" s="261"/>
      <c r="T102" s="220">
        <f t="shared" si="27"/>
        <v>0</v>
      </c>
      <c r="U102" s="262"/>
      <c r="V102" s="291">
        <f t="shared" si="28"/>
        <v>0</v>
      </c>
      <c r="W102" s="291" cm="1">
        <f t="array" ref="W102">IFERROR(_xlfn.IFS(U102="Devis 1",M102,U102="Devis 1 majoré",M102*1.15,U102="Devis 2",P102,U102="Devis 3",S102),0)</f>
        <v>0</v>
      </c>
      <c r="X102" s="291">
        <f t="shared" si="29"/>
        <v>0</v>
      </c>
      <c r="Y102" s="263"/>
      <c r="Z102" s="317">
        <f t="shared" si="43"/>
        <v>0</v>
      </c>
      <c r="AA102" s="316">
        <f t="shared" si="43"/>
        <v>0</v>
      </c>
      <c r="AB102" s="317">
        <f t="shared" si="43"/>
        <v>0</v>
      </c>
      <c r="AC102" s="317">
        <f t="shared" si="42"/>
        <v>0</v>
      </c>
      <c r="AD102" s="300">
        <f t="shared" si="42"/>
        <v>0</v>
      </c>
      <c r="AE102" s="317">
        <f t="shared" si="42"/>
        <v>0</v>
      </c>
      <c r="AF102" s="301">
        <f t="shared" si="42"/>
        <v>0</v>
      </c>
      <c r="AG102" s="300">
        <f t="shared" si="42"/>
        <v>0</v>
      </c>
      <c r="AH102" s="300">
        <f t="shared" si="42"/>
        <v>0</v>
      </c>
      <c r="AI102" s="300">
        <f t="shared" si="42"/>
        <v>0</v>
      </c>
      <c r="AJ102" s="302">
        <f t="shared" si="42"/>
        <v>0</v>
      </c>
      <c r="AK102" s="302">
        <f t="shared" si="42"/>
        <v>0</v>
      </c>
      <c r="AL102" s="302">
        <f t="shared" si="37"/>
        <v>0</v>
      </c>
      <c r="AM102" s="302">
        <f t="shared" si="30"/>
        <v>0</v>
      </c>
      <c r="AN102" s="302">
        <f t="shared" si="30"/>
        <v>0</v>
      </c>
      <c r="AO102" s="302">
        <f t="shared" si="38"/>
        <v>0</v>
      </c>
      <c r="AP102" s="302">
        <f t="shared" si="31"/>
        <v>0</v>
      </c>
      <c r="AQ102" s="302">
        <f t="shared" si="31"/>
        <v>0</v>
      </c>
      <c r="AR102" s="302">
        <f t="shared" si="39"/>
        <v>0</v>
      </c>
      <c r="AS102" s="318">
        <f t="shared" si="32"/>
        <v>0</v>
      </c>
      <c r="AT102" s="319"/>
      <c r="AU102" s="302">
        <f t="shared" si="33"/>
        <v>0</v>
      </c>
      <c r="AV102" s="302">
        <f t="shared" si="40"/>
        <v>0</v>
      </c>
      <c r="AW102" s="284">
        <f t="shared" si="34"/>
        <v>0</v>
      </c>
      <c r="AX102" s="284">
        <f t="shared" si="35"/>
        <v>0</v>
      </c>
      <c r="AY102" s="284">
        <f t="shared" si="41"/>
        <v>0</v>
      </c>
      <c r="AZ102" s="289"/>
      <c r="BA102" s="290" t="str" cm="1">
        <f t="array" ref="BA102">_xlfn.IFS(AY102&gt;X102,"KO : Le montant retenu TTC est supérieur au montant présenté TTC. Merci de revoir la ligne de dépense ou plafonner son montant.",AW102&gt;V102,"Attention : Le montant retenu HT est supérieur au montant HT présenté. Merci de revoir la ligne de dépense, plafonner son montant, ou justifier la reventillation HT / TVA.",AX102&gt;W102,"Attention : Le montant TVA retenu est supérieur au montant TVA présenté. Merci de revoir la ligne de dépense, plafonner son montant, ou justifier la reventillation HT / TVA.",X102=0,"",AY102=X102,"OK",AY102&lt;X102,"Montant instruit inférieur au montant présenté.")</f>
        <v/>
      </c>
      <c r="BB102" s="291">
        <f t="shared" si="36"/>
        <v>0</v>
      </c>
      <c r="BC102" s="291">
        <f t="shared" si="36"/>
        <v>0</v>
      </c>
      <c r="BD102" s="291">
        <f t="shared" si="36"/>
        <v>0</v>
      </c>
    </row>
    <row r="103" spans="1:56">
      <c r="A103" s="68">
        <v>99</v>
      </c>
      <c r="B103" s="257"/>
      <c r="C103" s="258"/>
      <c r="D103" s="257"/>
      <c r="E103" s="257"/>
      <c r="F103" s="280"/>
      <c r="G103" s="281"/>
      <c r="H103" s="211"/>
      <c r="I103" s="257"/>
      <c r="J103" s="257"/>
      <c r="K103" s="257"/>
      <c r="L103" s="260"/>
      <c r="M103" s="261"/>
      <c r="N103" s="147">
        <f t="shared" si="25"/>
        <v>0</v>
      </c>
      <c r="O103" s="261"/>
      <c r="P103" s="261"/>
      <c r="Q103" s="147">
        <f t="shared" si="26"/>
        <v>0</v>
      </c>
      <c r="R103" s="261"/>
      <c r="S103" s="261"/>
      <c r="T103" s="220">
        <f t="shared" si="27"/>
        <v>0</v>
      </c>
      <c r="U103" s="262"/>
      <c r="V103" s="291">
        <f t="shared" si="28"/>
        <v>0</v>
      </c>
      <c r="W103" s="291" cm="1">
        <f t="array" ref="W103">IFERROR(_xlfn.IFS(U103="Devis 1",M103,U103="Devis 1 majoré",M103*1.15,U103="Devis 2",P103,U103="Devis 3",S103),0)</f>
        <v>0</v>
      </c>
      <c r="X103" s="291">
        <f t="shared" si="29"/>
        <v>0</v>
      </c>
      <c r="Y103" s="263"/>
      <c r="Z103" s="317">
        <f t="shared" si="43"/>
        <v>0</v>
      </c>
      <c r="AA103" s="316">
        <f t="shared" si="43"/>
        <v>0</v>
      </c>
      <c r="AB103" s="317">
        <f t="shared" si="43"/>
        <v>0</v>
      </c>
      <c r="AC103" s="317">
        <f t="shared" si="42"/>
        <v>0</v>
      </c>
      <c r="AD103" s="300">
        <f t="shared" si="42"/>
        <v>0</v>
      </c>
      <c r="AE103" s="317">
        <f t="shared" si="42"/>
        <v>0</v>
      </c>
      <c r="AF103" s="301">
        <f t="shared" si="42"/>
        <v>0</v>
      </c>
      <c r="AG103" s="300">
        <f t="shared" si="42"/>
        <v>0</v>
      </c>
      <c r="AH103" s="300">
        <f t="shared" si="42"/>
        <v>0</v>
      </c>
      <c r="AI103" s="300">
        <f t="shared" si="42"/>
        <v>0</v>
      </c>
      <c r="AJ103" s="302">
        <f t="shared" si="42"/>
        <v>0</v>
      </c>
      <c r="AK103" s="302">
        <f t="shared" si="42"/>
        <v>0</v>
      </c>
      <c r="AL103" s="302">
        <f t="shared" si="37"/>
        <v>0</v>
      </c>
      <c r="AM103" s="302">
        <f t="shared" si="30"/>
        <v>0</v>
      </c>
      <c r="AN103" s="302">
        <f t="shared" si="30"/>
        <v>0</v>
      </c>
      <c r="AO103" s="302">
        <f t="shared" si="38"/>
        <v>0</v>
      </c>
      <c r="AP103" s="302">
        <f t="shared" si="31"/>
        <v>0</v>
      </c>
      <c r="AQ103" s="302">
        <f t="shared" si="31"/>
        <v>0</v>
      </c>
      <c r="AR103" s="302">
        <f t="shared" si="39"/>
        <v>0</v>
      </c>
      <c r="AS103" s="318">
        <f t="shared" si="32"/>
        <v>0</v>
      </c>
      <c r="AT103" s="319"/>
      <c r="AU103" s="302">
        <f t="shared" si="33"/>
        <v>0</v>
      </c>
      <c r="AV103" s="302">
        <f t="shared" si="40"/>
        <v>0</v>
      </c>
      <c r="AW103" s="284">
        <f t="shared" si="34"/>
        <v>0</v>
      </c>
      <c r="AX103" s="284">
        <f t="shared" si="35"/>
        <v>0</v>
      </c>
      <c r="AY103" s="284">
        <f t="shared" si="41"/>
        <v>0</v>
      </c>
      <c r="AZ103" s="289"/>
      <c r="BA103" s="290" t="str" cm="1">
        <f t="array" ref="BA103">_xlfn.IFS(AY103&gt;X103,"KO : Le montant retenu TTC est supérieur au montant présenté TTC. Merci de revoir la ligne de dépense ou plafonner son montant.",AW103&gt;V103,"Attention : Le montant retenu HT est supérieur au montant HT présenté. Merci de revoir la ligne de dépense, plafonner son montant, ou justifier la reventillation HT / TVA.",AX103&gt;W103,"Attention : Le montant TVA retenu est supérieur au montant TVA présenté. Merci de revoir la ligne de dépense, plafonner son montant, ou justifier la reventillation HT / TVA.",X103=0,"",AY103=X103,"OK",AY103&lt;X103,"Montant instruit inférieur au montant présenté.")</f>
        <v/>
      </c>
      <c r="BB103" s="291">
        <f t="shared" si="36"/>
        <v>0</v>
      </c>
      <c r="BC103" s="291">
        <f t="shared" si="36"/>
        <v>0</v>
      </c>
      <c r="BD103" s="291">
        <f t="shared" si="36"/>
        <v>0</v>
      </c>
    </row>
    <row r="104" spans="1:56">
      <c r="A104" s="68">
        <v>100</v>
      </c>
      <c r="B104" s="257"/>
      <c r="C104" s="258"/>
      <c r="D104" s="257"/>
      <c r="E104" s="257"/>
      <c r="F104" s="280"/>
      <c r="G104" s="281"/>
      <c r="H104" s="211"/>
      <c r="I104" s="257"/>
      <c r="J104" s="257"/>
      <c r="K104" s="257"/>
      <c r="L104" s="260"/>
      <c r="M104" s="261"/>
      <c r="N104" s="147">
        <f t="shared" si="25"/>
        <v>0</v>
      </c>
      <c r="O104" s="261"/>
      <c r="P104" s="261"/>
      <c r="Q104" s="147">
        <f t="shared" si="26"/>
        <v>0</v>
      </c>
      <c r="R104" s="261"/>
      <c r="S104" s="261"/>
      <c r="T104" s="220">
        <f t="shared" si="27"/>
        <v>0</v>
      </c>
      <c r="U104" s="262"/>
      <c r="V104" s="291">
        <f t="shared" si="28"/>
        <v>0</v>
      </c>
      <c r="W104" s="291" cm="1">
        <f t="array" ref="W104">IFERROR(_xlfn.IFS(U104="Devis 1",M104,U104="Devis 1 majoré",M104*1.15,U104="Devis 2",P104,U104="Devis 3",S104),0)</f>
        <v>0</v>
      </c>
      <c r="X104" s="291">
        <f t="shared" si="29"/>
        <v>0</v>
      </c>
      <c r="Y104" s="263"/>
      <c r="Z104" s="317">
        <f t="shared" si="43"/>
        <v>0</v>
      </c>
      <c r="AA104" s="316">
        <f t="shared" si="43"/>
        <v>0</v>
      </c>
      <c r="AB104" s="317">
        <f t="shared" si="43"/>
        <v>0</v>
      </c>
      <c r="AC104" s="317">
        <f t="shared" si="42"/>
        <v>0</v>
      </c>
      <c r="AD104" s="300">
        <f t="shared" si="42"/>
        <v>0</v>
      </c>
      <c r="AE104" s="317">
        <f t="shared" si="42"/>
        <v>0</v>
      </c>
      <c r="AF104" s="301">
        <f t="shared" si="42"/>
        <v>0</v>
      </c>
      <c r="AG104" s="300">
        <f t="shared" si="42"/>
        <v>0</v>
      </c>
      <c r="AH104" s="300">
        <f t="shared" si="42"/>
        <v>0</v>
      </c>
      <c r="AI104" s="300">
        <f t="shared" si="42"/>
        <v>0</v>
      </c>
      <c r="AJ104" s="302">
        <f t="shared" si="42"/>
        <v>0</v>
      </c>
      <c r="AK104" s="302">
        <f t="shared" si="42"/>
        <v>0</v>
      </c>
      <c r="AL104" s="302">
        <f t="shared" si="37"/>
        <v>0</v>
      </c>
      <c r="AM104" s="302">
        <f t="shared" si="30"/>
        <v>0</v>
      </c>
      <c r="AN104" s="302">
        <f t="shared" si="30"/>
        <v>0</v>
      </c>
      <c r="AO104" s="302">
        <f t="shared" si="38"/>
        <v>0</v>
      </c>
      <c r="AP104" s="302">
        <f t="shared" si="31"/>
        <v>0</v>
      </c>
      <c r="AQ104" s="302">
        <f t="shared" si="31"/>
        <v>0</v>
      </c>
      <c r="AR104" s="302">
        <f t="shared" si="39"/>
        <v>0</v>
      </c>
      <c r="AS104" s="318">
        <f t="shared" si="32"/>
        <v>0</v>
      </c>
      <c r="AT104" s="319"/>
      <c r="AU104" s="302">
        <f t="shared" si="33"/>
        <v>0</v>
      </c>
      <c r="AV104" s="302">
        <f t="shared" si="40"/>
        <v>0</v>
      </c>
      <c r="AW104" s="284">
        <f t="shared" si="34"/>
        <v>0</v>
      </c>
      <c r="AX104" s="284">
        <f t="shared" si="35"/>
        <v>0</v>
      </c>
      <c r="AY104" s="284">
        <f t="shared" si="41"/>
        <v>0</v>
      </c>
      <c r="AZ104" s="289"/>
      <c r="BA104" s="290" t="str" cm="1">
        <f t="array" ref="BA104">_xlfn.IFS(AY104&gt;X104,"KO : Le montant retenu TTC est supérieur au montant présenté TTC. Merci de revoir la ligne de dépense ou plafonner son montant.",AW104&gt;V104,"Attention : Le montant retenu HT est supérieur au montant HT présenté. Merci de revoir la ligne de dépense, plafonner son montant, ou justifier la reventillation HT / TVA.",AX104&gt;W104,"Attention : Le montant TVA retenu est supérieur au montant TVA présenté. Merci de revoir la ligne de dépense, plafonner son montant, ou justifier la reventillation HT / TVA.",X104=0,"",AY104=X104,"OK",AY104&lt;X104,"Montant instruit inférieur au montant présenté.")</f>
        <v/>
      </c>
      <c r="BB104" s="291">
        <f t="shared" si="36"/>
        <v>0</v>
      </c>
      <c r="BC104" s="291">
        <f t="shared" si="36"/>
        <v>0</v>
      </c>
      <c r="BD104" s="291">
        <f t="shared" si="36"/>
        <v>0</v>
      </c>
    </row>
    <row r="105" spans="1:56">
      <c r="A105" s="489" t="s">
        <v>52</v>
      </c>
      <c r="B105" s="490"/>
      <c r="C105" s="490"/>
      <c r="D105" s="490"/>
      <c r="E105" s="490"/>
      <c r="F105" s="490"/>
      <c r="G105" s="490"/>
      <c r="H105" s="490"/>
      <c r="I105" s="490"/>
      <c r="J105" s="490"/>
      <c r="K105" s="490"/>
      <c r="L105" s="490"/>
      <c r="M105" s="490"/>
      <c r="N105" s="490"/>
      <c r="O105" s="490"/>
      <c r="P105" s="490"/>
      <c r="Q105" s="490"/>
      <c r="R105" s="490"/>
      <c r="S105" s="490"/>
      <c r="T105" s="490"/>
      <c r="U105" s="491"/>
      <c r="V105" s="292">
        <f>SUM(V5:V104)</f>
        <v>0</v>
      </c>
      <c r="W105" s="292">
        <f>SUM(W5:W104)</f>
        <v>0</v>
      </c>
      <c r="X105" s="292">
        <f>SUM(X5:X104)</f>
        <v>0</v>
      </c>
      <c r="Y105" s="409"/>
      <c r="Z105" s="492" t="s">
        <v>53</v>
      </c>
      <c r="AA105" s="493"/>
      <c r="AB105" s="493"/>
      <c r="AC105" s="493"/>
      <c r="AD105" s="493"/>
      <c r="AE105" s="493"/>
      <c r="AF105" s="493"/>
      <c r="AG105" s="493"/>
      <c r="AH105" s="493"/>
      <c r="AI105" s="493"/>
      <c r="AJ105" s="493"/>
      <c r="AK105" s="493"/>
      <c r="AL105" s="493"/>
      <c r="AM105" s="493"/>
      <c r="AN105" s="493"/>
      <c r="AO105" s="493"/>
      <c r="AP105" s="493"/>
      <c r="AQ105" s="493"/>
      <c r="AR105" s="493"/>
      <c r="AS105" s="493"/>
      <c r="AT105" s="494"/>
      <c r="AU105" s="320">
        <f>SUM(AU5:AU104)</f>
        <v>0</v>
      </c>
      <c r="AV105" s="320">
        <f>SUM(AV5:AV104)</f>
        <v>0</v>
      </c>
      <c r="AW105" s="285">
        <f>SUM(AW5:AW104)</f>
        <v>0</v>
      </c>
      <c r="AX105" s="285">
        <f>SUM(AX5:AX104)</f>
        <v>0</v>
      </c>
      <c r="AY105" s="285">
        <f>SUM(AY5:AY104)</f>
        <v>0</v>
      </c>
      <c r="AZ105" s="292"/>
      <c r="BA105" s="292"/>
      <c r="BB105" s="292">
        <f>SUM(BB5:BB104)</f>
        <v>0</v>
      </c>
      <c r="BC105" s="292">
        <f>SUM(BC5:BC104)</f>
        <v>0</v>
      </c>
      <c r="BD105" s="292">
        <f>SUM(BD5:BD104)</f>
        <v>0</v>
      </c>
    </row>
  </sheetData>
  <sheetProtection algorithmName="SHA-512" hashValue="+AW0n2lhh9z3aKsnQeQuNwPLqbHRr6WOZqj8nlC/oebDYX8miuHpmNLipleu5jVSvaYVhSTxB/EsHC7+ybLoog==" saltValue="gn2gMed/PUPxx7r7btnpfQ==" spinCount="100000" sheet="1" selectLockedCells="1"/>
  <mergeCells count="5">
    <mergeCell ref="A1:Y1"/>
    <mergeCell ref="Z1:BD1"/>
    <mergeCell ref="A2:A3"/>
    <mergeCell ref="A105:U105"/>
    <mergeCell ref="Z105:AT105"/>
  </mergeCells>
  <conditionalFormatting sqref="M2:M3">
    <cfRule type="expression" dxfId="37" priority="12">
      <formula>#REF!="HT"</formula>
    </cfRule>
  </conditionalFormatting>
  <conditionalFormatting sqref="M4:S104">
    <cfRule type="expression" dxfId="36" priority="14">
      <formula>#REF!="HT"</formula>
    </cfRule>
  </conditionalFormatting>
  <conditionalFormatting sqref="P3">
    <cfRule type="expression" dxfId="35" priority="3">
      <formula>#REF!="HT"</formula>
    </cfRule>
  </conditionalFormatting>
  <conditionalFormatting sqref="S3">
    <cfRule type="expression" dxfId="34" priority="2">
      <formula>#REF!="HT"</formula>
    </cfRule>
  </conditionalFormatting>
  <conditionalFormatting sqref="W2">
    <cfRule type="expression" dxfId="33" priority="13">
      <formula>#REF!="HT"</formula>
    </cfRule>
  </conditionalFormatting>
  <conditionalFormatting sqref="Z5:AA104">
    <cfRule type="cellIs" dxfId="32" priority="9" stopIfTrue="1" operator="notEqual">
      <formula>B5</formula>
    </cfRule>
  </conditionalFormatting>
  <conditionalFormatting sqref="AE5:AE104">
    <cfRule type="cellIs" dxfId="31" priority="7" operator="notEqual">
      <formula>G5</formula>
    </cfRule>
    <cfRule type="cellIs" dxfId="30" priority="18" stopIfTrue="1" operator="notEqual">
      <formula>E5</formula>
    </cfRule>
  </conditionalFormatting>
  <conditionalFormatting sqref="AF5:AF104 AJ5:AR104">
    <cfRule type="cellIs" dxfId="29" priority="15" operator="notEqual">
      <formula>#REF!</formula>
    </cfRule>
  </conditionalFormatting>
  <conditionalFormatting sqref="AF5:AH104">
    <cfRule type="cellIs" dxfId="28" priority="17" stopIfTrue="1" operator="notEqual">
      <formula>H5</formula>
    </cfRule>
  </conditionalFormatting>
  <conditionalFormatting sqref="AJ5:AS104 AB5:AC104">
    <cfRule type="cellIs" dxfId="27" priority="16" stopIfTrue="1" operator="notEqual">
      <formula>C5</formula>
    </cfRule>
  </conditionalFormatting>
  <conditionalFormatting sqref="AK2">
    <cfRule type="expression" dxfId="26" priority="11">
      <formula>#REF!="HT"</formula>
    </cfRule>
  </conditionalFormatting>
  <conditionalFormatting sqref="AK4:AQ4">
    <cfRule type="expression" dxfId="25" priority="10">
      <formula>#REF!="HT"</formula>
    </cfRule>
  </conditionalFormatting>
  <conditionalFormatting sqref="AT5:AT104">
    <cfRule type="cellIs" dxfId="24" priority="8" operator="equal">
      <formula>"NON"</formula>
    </cfRule>
  </conditionalFormatting>
  <conditionalFormatting sqref="AU5:AY104">
    <cfRule type="cellIs" dxfId="23" priority="1" stopIfTrue="1" operator="notEqual">
      <formula>T5</formula>
    </cfRule>
  </conditionalFormatting>
  <conditionalFormatting sqref="BA5:BA104">
    <cfRule type="containsText" dxfId="22" priority="4" operator="containsText" text="OK">
      <formula>NOT(ISERROR(SEARCH("OK",BA5)))</formula>
    </cfRule>
    <cfRule type="containsText" dxfId="21" priority="5" operator="containsText" text="KO">
      <formula>NOT(ISERROR(SEARCH("KO",BA5)))</formula>
    </cfRule>
    <cfRule type="containsText" dxfId="20" priority="6" operator="containsText" text="Attention">
      <formula>NOT(ISERROR(SEARCH("Attention",BA5)))</formula>
    </cfRule>
  </conditionalFormatting>
  <dataValidations count="7">
    <dataValidation type="list" allowBlank="1" showInputMessage="1" showErrorMessage="1" sqref="U5:U104" xr:uid="{9B763662-C64C-4CDE-9E5E-CA27897AEA6E}">
      <formula1>"Devis 1,,Devis 2,Devis 3"</formula1>
    </dataValidation>
    <dataValidation type="list" allowBlank="1" showInputMessage="1" showErrorMessage="1" sqref="U4 AS5:AS104" xr:uid="{365014F0-BAF5-4966-A654-43FDF64ACB33}">
      <formula1>"Devis 1,Devis 2,Devis 3"</formula1>
    </dataValidation>
    <dataValidation type="list" allowBlank="1" showInputMessage="1" showErrorMessage="1" sqref="AT5:AT104" xr:uid="{D2FD1344-43C1-4770-BC69-7B3546791E0C}">
      <formula1>"OUI,NON,SO"</formula1>
    </dataValidation>
    <dataValidation type="list" allowBlank="1" showInputMessage="1" showErrorMessage="1" sqref="J4:J104 AH4:AH104" xr:uid="{39A12910-058C-452A-A0D7-131502761EF9}">
      <formula1>"Pas de marché public,Marché à procédureadaptée (MAPA),Marché innovant,Marché à procédure formalisée"</formula1>
    </dataValidation>
    <dataValidation type="list" allowBlank="1" showInputMessage="1" showErrorMessage="1" sqref="AS4:AV4" xr:uid="{5B9461E1-3DFD-476A-97E8-C26330951FDD}">
      <formula1>"Devis 1,Devis 1 majoré,Devis 2,Devis 3"</formula1>
    </dataValidation>
    <dataValidation type="list" allowBlank="1" showInputMessage="1" showErrorMessage="1" promptTitle="Sélectionnez un poste de dépense" prompt="Cliquez sur le menu déroulant" sqref="F4:F104" xr:uid="{03371096-133F-4121-AAF3-76CF2A5A60D8}">
      <mc:AlternateContent xmlns:x12ac="http://schemas.microsoft.com/office/spreadsheetml/2011/1/ac" xmlns:mc="http://schemas.openxmlformats.org/markup-compatibility/2006">
        <mc:Choice Requires="x12ac">
          <x12ac:list>"Investissements commercialisation, technologies, procédures ", Investissements équins , Investissements forêt-bois</x12ac:list>
        </mc:Choice>
        <mc:Fallback>
          <formula1>"Investissements commercialisation, technologies, procédures , Investissements équins , Investissements forêt-bois"</formula1>
        </mc:Fallback>
      </mc:AlternateContent>
    </dataValidation>
    <dataValidation type="list" allowBlank="1" showInputMessage="1" showErrorMessage="1" promptTitle="Sélectionnez une sous-opération " prompt="Cliquez sur le menu déroulant et associez une sous-opération au poste choisi tel que présenté dans l'onglet 0" sqref="G4:G104" xr:uid="{CC5F5557-4AA0-41A6-9E08-D92E96846648}">
      <mc:AlternateContent xmlns:x12ac="http://schemas.microsoft.com/office/spreadsheetml/2011/1/ac" xmlns:mc="http://schemas.openxmlformats.org/markup-compatibility/2006">
        <mc:Choice Requires="x12ac">
          <x12ac:list>"Commercialisation produits agricoles, introduction technologies et procédures ", Filière équine , Filière forêt-bois</x12ac:list>
        </mc:Choice>
        <mc:Fallback>
          <formula1>"Commercialisation produits agricoles, introduction technologies et procédures , Filière équine , Filière forêt-bois"</formula1>
        </mc:Fallback>
      </mc:AlternateContent>
    </dataValidation>
  </dataValidations>
  <pageMargins left="0.7" right="0.7" top="0.75" bottom="0.75" header="0.3" footer="0.3"/>
  <pageSetup paperSize="9" scale="1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4DCB-D3FA-4382-B46A-5FC1D00EF685}">
  <sheetPr>
    <pageSetUpPr fitToPage="1"/>
  </sheetPr>
  <dimension ref="A1:W105"/>
  <sheetViews>
    <sheetView zoomScale="61" zoomScaleNormal="70" workbookViewId="0">
      <selection activeCell="B5" sqref="B5"/>
    </sheetView>
  </sheetViews>
  <sheetFormatPr baseColWidth="10" defaultColWidth="11.42578125" defaultRowHeight="15" outlineLevelCol="1"/>
  <cols>
    <col min="1" max="1" width="11.85546875" style="36" customWidth="1"/>
    <col min="2" max="2" width="27.7109375" style="36" customWidth="1"/>
    <col min="3" max="3" width="27.42578125" style="36" customWidth="1"/>
    <col min="4" max="4" width="25.42578125" style="36" customWidth="1"/>
    <col min="5" max="6" width="27.7109375" style="36" customWidth="1"/>
    <col min="7" max="7" width="19.7109375" style="36" customWidth="1"/>
    <col min="8" max="8" width="27.42578125" style="36" customWidth="1"/>
    <col min="9" max="9" width="19.7109375" style="36" customWidth="1"/>
    <col min="10" max="10" width="50.7109375" style="36" customWidth="1"/>
    <col min="11" max="11" width="27.7109375" style="36" customWidth="1" outlineLevel="1"/>
    <col min="12" max="12" width="27.7109375" style="36" customWidth="1"/>
    <col min="13" max="13" width="19.7109375" style="36" customWidth="1" outlineLevel="1"/>
    <col min="14" max="15" width="27.7109375" style="36" customWidth="1"/>
    <col min="16" max="16" width="19.7109375" style="36" customWidth="1" outlineLevel="1"/>
    <col min="17" max="18" width="27.42578125" style="36" customWidth="1"/>
    <col min="19" max="19" width="19.7109375" style="36" customWidth="1" outlineLevel="1"/>
    <col min="20" max="20" width="50.7109375" style="36" customWidth="1" outlineLevel="1"/>
    <col min="21" max="21" width="80.7109375" style="36" customWidth="1" outlineLevel="1"/>
    <col min="22" max="22" width="19.7109375" style="36" customWidth="1" outlineLevel="1"/>
    <col min="23" max="16384" width="11.42578125" style="36"/>
  </cols>
  <sheetData>
    <row r="1" spans="1:23" s="3" customFormat="1" ht="74.25" customHeight="1">
      <c r="A1" s="521" t="s">
        <v>539</v>
      </c>
      <c r="B1" s="521"/>
      <c r="C1" s="521"/>
      <c r="D1" s="521"/>
      <c r="E1" s="521"/>
      <c r="F1" s="521"/>
      <c r="G1" s="521"/>
      <c r="H1" s="521"/>
      <c r="I1" s="521"/>
      <c r="J1" s="522"/>
      <c r="K1" s="523" t="s">
        <v>555</v>
      </c>
      <c r="L1" s="524"/>
      <c r="M1" s="524"/>
      <c r="N1" s="524"/>
      <c r="O1" s="524"/>
      <c r="P1" s="524"/>
      <c r="Q1" s="524"/>
      <c r="R1" s="524"/>
      <c r="S1" s="524"/>
      <c r="T1" s="524"/>
      <c r="U1" s="524"/>
      <c r="V1" s="525"/>
    </row>
    <row r="2" spans="1:23" s="3" customFormat="1" ht="48" customHeight="1">
      <c r="A2" s="519" t="s">
        <v>57</v>
      </c>
      <c r="B2" s="86" t="s">
        <v>528</v>
      </c>
      <c r="C2" s="271" t="s">
        <v>552</v>
      </c>
      <c r="D2" s="271" t="s">
        <v>58</v>
      </c>
      <c r="E2" s="86" t="s">
        <v>464</v>
      </c>
      <c r="F2" s="86" t="s">
        <v>540</v>
      </c>
      <c r="G2" s="86" t="s">
        <v>541</v>
      </c>
      <c r="H2" s="86" t="s">
        <v>542</v>
      </c>
      <c r="I2" s="86" t="s">
        <v>529</v>
      </c>
      <c r="J2" s="80" t="s">
        <v>41</v>
      </c>
      <c r="K2" s="402" t="s">
        <v>528</v>
      </c>
      <c r="L2" s="293" t="s">
        <v>418</v>
      </c>
      <c r="M2" s="286" t="s">
        <v>58</v>
      </c>
      <c r="N2" s="286" t="s">
        <v>464</v>
      </c>
      <c r="O2" s="286" t="s">
        <v>540</v>
      </c>
      <c r="P2" s="293" t="s">
        <v>541</v>
      </c>
      <c r="Q2" s="286" t="s">
        <v>542</v>
      </c>
      <c r="R2" s="293" t="s">
        <v>529</v>
      </c>
      <c r="S2" s="397" t="s">
        <v>543</v>
      </c>
      <c r="T2" s="293" t="s">
        <v>41</v>
      </c>
      <c r="U2" s="286" t="s">
        <v>43</v>
      </c>
      <c r="V2" s="286" t="s">
        <v>19</v>
      </c>
    </row>
    <row r="3" spans="1:23" s="3" customFormat="1" ht="110.45" customHeight="1">
      <c r="A3" s="520"/>
      <c r="B3" s="205" t="s">
        <v>544</v>
      </c>
      <c r="C3" s="71" t="s">
        <v>553</v>
      </c>
      <c r="D3" s="71" t="s">
        <v>590</v>
      </c>
      <c r="E3" s="73" t="s">
        <v>472</v>
      </c>
      <c r="F3" s="71" t="s">
        <v>545</v>
      </c>
      <c r="G3" s="73" t="s">
        <v>546</v>
      </c>
      <c r="H3" s="73" t="s">
        <v>547</v>
      </c>
      <c r="I3" s="73" t="s">
        <v>50</v>
      </c>
      <c r="J3" s="81" t="s">
        <v>46</v>
      </c>
      <c r="K3" s="403" t="s">
        <v>47</v>
      </c>
      <c r="L3" s="294" t="s">
        <v>47</v>
      </c>
      <c r="M3" s="404" t="s">
        <v>47</v>
      </c>
      <c r="N3" s="370" t="s">
        <v>47</v>
      </c>
      <c r="O3" s="369" t="s">
        <v>47</v>
      </c>
      <c r="P3" s="370" t="s">
        <v>47</v>
      </c>
      <c r="Q3" s="370" t="s">
        <v>47</v>
      </c>
      <c r="R3" s="370" t="s">
        <v>47</v>
      </c>
      <c r="S3" s="283" t="s">
        <v>61</v>
      </c>
      <c r="T3" s="287" t="s">
        <v>48</v>
      </c>
      <c r="U3" s="287" t="s">
        <v>49</v>
      </c>
      <c r="V3" s="287" t="s">
        <v>50</v>
      </c>
    </row>
    <row r="4" spans="1:23" s="3" customFormat="1" ht="60">
      <c r="A4" s="70" t="s">
        <v>51</v>
      </c>
      <c r="B4" s="223" t="s">
        <v>548</v>
      </c>
      <c r="C4" s="72" t="s">
        <v>611</v>
      </c>
      <c r="D4" s="72" t="s">
        <v>612</v>
      </c>
      <c r="E4" s="224">
        <v>0.2</v>
      </c>
      <c r="F4" s="224" t="s">
        <v>549</v>
      </c>
      <c r="G4" s="146">
        <v>50</v>
      </c>
      <c r="H4" s="225" t="s">
        <v>550</v>
      </c>
      <c r="I4" s="208">
        <f>G4*E4</f>
        <v>10</v>
      </c>
      <c r="J4" s="226"/>
      <c r="K4" s="405"/>
      <c r="L4" s="297"/>
      <c r="M4" s="297"/>
      <c r="N4" s="406"/>
      <c r="O4" s="406"/>
      <c r="P4" s="297"/>
      <c r="Q4" s="407"/>
      <c r="R4" s="407"/>
      <c r="S4" s="341"/>
      <c r="T4" s="399"/>
      <c r="U4" s="288"/>
      <c r="V4" s="288"/>
    </row>
    <row r="5" spans="1:23" s="3" customFormat="1">
      <c r="A5" s="37">
        <v>1</v>
      </c>
      <c r="B5" s="257"/>
      <c r="C5" s="280"/>
      <c r="D5" s="281"/>
      <c r="E5" s="258"/>
      <c r="F5" s="257"/>
      <c r="G5" s="265"/>
      <c r="H5" s="211"/>
      <c r="I5" s="236">
        <f t="shared" ref="I5:I68" si="0">G5*E5</f>
        <v>0</v>
      </c>
      <c r="J5" s="266"/>
      <c r="K5" s="315">
        <f t="shared" ref="K5:K36" si="1">B5</f>
        <v>0</v>
      </c>
      <c r="L5" s="300">
        <f t="shared" ref="L5:R5" si="2">C5</f>
        <v>0</v>
      </c>
      <c r="M5" s="300">
        <f t="shared" si="2"/>
        <v>0</v>
      </c>
      <c r="N5" s="338">
        <f t="shared" si="2"/>
        <v>0</v>
      </c>
      <c r="O5" s="300">
        <f t="shared" si="2"/>
        <v>0</v>
      </c>
      <c r="P5" s="408">
        <f t="shared" si="2"/>
        <v>0</v>
      </c>
      <c r="Q5" s="300">
        <f t="shared" si="2"/>
        <v>0</v>
      </c>
      <c r="R5" s="339">
        <f t="shared" si="2"/>
        <v>0</v>
      </c>
      <c r="S5" s="211">
        <f>P5*N5</f>
        <v>0</v>
      </c>
      <c r="T5" s="289"/>
      <c r="U5" s="290" t="str" cm="1">
        <f t="array" ref="U5">_xlfn.IFS(S5&gt;I5,"KO : Le montant retenu est supérieur au montant présenté. Merci de revoir la ligne de contributions ou plafonner son montant.",I5=0,"",S5=I5,"OK",S5&lt;I5,"Montant instruit inférieur au montant présenté.")</f>
        <v/>
      </c>
      <c r="V5" s="400">
        <f t="shared" ref="V5:V68" si="3">I5-S5</f>
        <v>0</v>
      </c>
      <c r="W5" s="36"/>
    </row>
    <row r="6" spans="1:23" s="3" customFormat="1">
      <c r="A6" s="37">
        <v>2</v>
      </c>
      <c r="B6" s="257"/>
      <c r="C6" s="280"/>
      <c r="D6" s="281"/>
      <c r="E6" s="258"/>
      <c r="F6" s="257"/>
      <c r="G6" s="265"/>
      <c r="H6" s="211"/>
      <c r="I6" s="236">
        <f t="shared" si="0"/>
        <v>0</v>
      </c>
      <c r="J6" s="266"/>
      <c r="K6" s="315">
        <f t="shared" si="1"/>
        <v>0</v>
      </c>
      <c r="L6" s="300">
        <f t="shared" ref="L6:L69" si="4">C6</f>
        <v>0</v>
      </c>
      <c r="M6" s="300">
        <f t="shared" ref="M6:M37" si="5">D6</f>
        <v>0</v>
      </c>
      <c r="N6" s="338">
        <f t="shared" ref="N6:N37" si="6">E6</f>
        <v>0</v>
      </c>
      <c r="O6" s="300">
        <f t="shared" ref="O6:O37" si="7">F6</f>
        <v>0</v>
      </c>
      <c r="P6" s="408">
        <f t="shared" ref="P6:P37" si="8">G6</f>
        <v>0</v>
      </c>
      <c r="Q6" s="300">
        <f t="shared" ref="Q6:Q37" si="9">H6</f>
        <v>0</v>
      </c>
      <c r="R6" s="339">
        <f t="shared" ref="R6:R37" si="10">I6</f>
        <v>0</v>
      </c>
      <c r="S6" s="211">
        <f t="shared" ref="S6:S69" si="11">P6*N6</f>
        <v>0</v>
      </c>
      <c r="T6" s="289"/>
      <c r="U6" s="290" t="str" cm="1">
        <f t="array" ref="U6">_xlfn.IFS(S6&gt;I6,"KO : Le montant retenu est supérieur au montant présenté. Merci de revoir la ligne de contributions ou plafonner son montant.",I6=0,"",S6=I6,"OK",S6&lt;I6,"Montant instruit inférieur au montant présenté.")</f>
        <v/>
      </c>
      <c r="V6" s="400">
        <f t="shared" si="3"/>
        <v>0</v>
      </c>
      <c r="W6" s="36"/>
    </row>
    <row r="7" spans="1:23" s="3" customFormat="1">
      <c r="A7" s="37">
        <v>3</v>
      </c>
      <c r="B7" s="257"/>
      <c r="C7" s="280"/>
      <c r="D7" s="281"/>
      <c r="E7" s="258"/>
      <c r="F7" s="257"/>
      <c r="G7" s="265"/>
      <c r="H7" s="211"/>
      <c r="I7" s="236">
        <f t="shared" si="0"/>
        <v>0</v>
      </c>
      <c r="J7" s="266"/>
      <c r="K7" s="315">
        <f t="shared" si="1"/>
        <v>0</v>
      </c>
      <c r="L7" s="300">
        <f t="shared" si="4"/>
        <v>0</v>
      </c>
      <c r="M7" s="300">
        <f t="shared" si="5"/>
        <v>0</v>
      </c>
      <c r="N7" s="338">
        <f t="shared" si="6"/>
        <v>0</v>
      </c>
      <c r="O7" s="300">
        <f t="shared" si="7"/>
        <v>0</v>
      </c>
      <c r="P7" s="408">
        <f t="shared" si="8"/>
        <v>0</v>
      </c>
      <c r="Q7" s="300">
        <f t="shared" si="9"/>
        <v>0</v>
      </c>
      <c r="R7" s="339">
        <f t="shared" si="10"/>
        <v>0</v>
      </c>
      <c r="S7" s="211">
        <f t="shared" si="11"/>
        <v>0</v>
      </c>
      <c r="T7" s="289"/>
      <c r="U7" s="290" t="str" cm="1">
        <f t="array" ref="U7">_xlfn.IFS(S7&gt;I7,"KO : Le montant retenu est supérieur au montant présenté. Merci de revoir la ligne de contributions ou plafonner son montant.",I7=0,"",S7=I7,"OK",S7&lt;I7,"Montant instruit inférieur au montant présenté.")</f>
        <v/>
      </c>
      <c r="V7" s="400">
        <f t="shared" si="3"/>
        <v>0</v>
      </c>
      <c r="W7" s="36"/>
    </row>
    <row r="8" spans="1:23" s="3" customFormat="1">
      <c r="A8" s="37">
        <v>4</v>
      </c>
      <c r="B8" s="257"/>
      <c r="C8" s="280"/>
      <c r="D8" s="281"/>
      <c r="E8" s="258"/>
      <c r="F8" s="257"/>
      <c r="G8" s="265"/>
      <c r="H8" s="211"/>
      <c r="I8" s="236">
        <f t="shared" si="0"/>
        <v>0</v>
      </c>
      <c r="J8" s="266"/>
      <c r="K8" s="315">
        <f t="shared" si="1"/>
        <v>0</v>
      </c>
      <c r="L8" s="300">
        <f t="shared" si="4"/>
        <v>0</v>
      </c>
      <c r="M8" s="300">
        <f t="shared" si="5"/>
        <v>0</v>
      </c>
      <c r="N8" s="338">
        <f t="shared" si="6"/>
        <v>0</v>
      </c>
      <c r="O8" s="300">
        <f t="shared" si="7"/>
        <v>0</v>
      </c>
      <c r="P8" s="408">
        <f t="shared" si="8"/>
        <v>0</v>
      </c>
      <c r="Q8" s="300">
        <f t="shared" si="9"/>
        <v>0</v>
      </c>
      <c r="R8" s="339">
        <f t="shared" si="10"/>
        <v>0</v>
      </c>
      <c r="S8" s="211">
        <f t="shared" si="11"/>
        <v>0</v>
      </c>
      <c r="T8" s="289"/>
      <c r="U8" s="290" t="str" cm="1">
        <f t="array" ref="U8">_xlfn.IFS(S8&gt;I8,"KO : Le montant retenu est supérieur au montant présenté. Merci de revoir la ligne de contributions ou plafonner son montant.",I8=0,"",S8=I8,"OK",S8&lt;I8,"Montant instruit inférieur au montant présenté.")</f>
        <v/>
      </c>
      <c r="V8" s="400">
        <f t="shared" si="3"/>
        <v>0</v>
      </c>
      <c r="W8" s="36"/>
    </row>
    <row r="9" spans="1:23">
      <c r="A9" s="37">
        <v>5</v>
      </c>
      <c r="B9" s="257"/>
      <c r="C9" s="280"/>
      <c r="D9" s="281"/>
      <c r="E9" s="258"/>
      <c r="F9" s="257"/>
      <c r="G9" s="265"/>
      <c r="H9" s="211"/>
      <c r="I9" s="236">
        <f t="shared" si="0"/>
        <v>0</v>
      </c>
      <c r="J9" s="266"/>
      <c r="K9" s="315">
        <f t="shared" si="1"/>
        <v>0</v>
      </c>
      <c r="L9" s="300">
        <f t="shared" si="4"/>
        <v>0</v>
      </c>
      <c r="M9" s="300">
        <f t="shared" si="5"/>
        <v>0</v>
      </c>
      <c r="N9" s="338">
        <f t="shared" si="6"/>
        <v>0</v>
      </c>
      <c r="O9" s="300">
        <f t="shared" si="7"/>
        <v>0</v>
      </c>
      <c r="P9" s="408">
        <f t="shared" si="8"/>
        <v>0</v>
      </c>
      <c r="Q9" s="300">
        <f t="shared" si="9"/>
        <v>0</v>
      </c>
      <c r="R9" s="339">
        <f t="shared" si="10"/>
        <v>0</v>
      </c>
      <c r="S9" s="211">
        <f t="shared" si="11"/>
        <v>0</v>
      </c>
      <c r="T9" s="289"/>
      <c r="U9" s="290" t="str" cm="1">
        <f t="array" ref="U9">_xlfn.IFS(S9&gt;I9,"KO : Le montant retenu est supérieur au montant présenté. Merci de revoir la ligne de contributions ou plafonner son montant.",I9=0,"",S9=I9,"OK",S9&lt;I9,"Montant instruit inférieur au montant présenté.")</f>
        <v/>
      </c>
      <c r="V9" s="400">
        <f t="shared" si="3"/>
        <v>0</v>
      </c>
    </row>
    <row r="10" spans="1:23">
      <c r="A10" s="37">
        <v>6</v>
      </c>
      <c r="B10" s="257"/>
      <c r="C10" s="280"/>
      <c r="D10" s="281"/>
      <c r="E10" s="258"/>
      <c r="F10" s="257"/>
      <c r="G10" s="265"/>
      <c r="H10" s="211"/>
      <c r="I10" s="236">
        <f t="shared" si="0"/>
        <v>0</v>
      </c>
      <c r="J10" s="266"/>
      <c r="K10" s="315">
        <f t="shared" si="1"/>
        <v>0</v>
      </c>
      <c r="L10" s="300">
        <f t="shared" si="4"/>
        <v>0</v>
      </c>
      <c r="M10" s="300">
        <f t="shared" si="5"/>
        <v>0</v>
      </c>
      <c r="N10" s="338">
        <f t="shared" si="6"/>
        <v>0</v>
      </c>
      <c r="O10" s="300">
        <f t="shared" si="7"/>
        <v>0</v>
      </c>
      <c r="P10" s="408">
        <f t="shared" si="8"/>
        <v>0</v>
      </c>
      <c r="Q10" s="300">
        <f t="shared" si="9"/>
        <v>0</v>
      </c>
      <c r="R10" s="339">
        <f t="shared" si="10"/>
        <v>0</v>
      </c>
      <c r="S10" s="211">
        <f t="shared" si="11"/>
        <v>0</v>
      </c>
      <c r="T10" s="289"/>
      <c r="U10" s="290" t="str" cm="1">
        <f t="array" ref="U10">_xlfn.IFS(S10&gt;I10,"KO : Le montant retenu est supérieur au montant présenté. Merci de revoir la ligne de contributions ou plafonner son montant.",I10=0,"",S10=I10,"OK",S10&lt;I10,"Montant instruit inférieur au montant présenté.")</f>
        <v/>
      </c>
      <c r="V10" s="400">
        <f t="shared" si="3"/>
        <v>0</v>
      </c>
    </row>
    <row r="11" spans="1:23">
      <c r="A11" s="37">
        <v>7</v>
      </c>
      <c r="B11" s="257"/>
      <c r="C11" s="280"/>
      <c r="D11" s="281"/>
      <c r="E11" s="258"/>
      <c r="F11" s="257"/>
      <c r="G11" s="265"/>
      <c r="H11" s="211"/>
      <c r="I11" s="236">
        <f t="shared" si="0"/>
        <v>0</v>
      </c>
      <c r="J11" s="266"/>
      <c r="K11" s="315">
        <f t="shared" si="1"/>
        <v>0</v>
      </c>
      <c r="L11" s="300">
        <f t="shared" si="4"/>
        <v>0</v>
      </c>
      <c r="M11" s="300">
        <f t="shared" si="5"/>
        <v>0</v>
      </c>
      <c r="N11" s="338">
        <f t="shared" si="6"/>
        <v>0</v>
      </c>
      <c r="O11" s="300">
        <f t="shared" si="7"/>
        <v>0</v>
      </c>
      <c r="P11" s="408">
        <f t="shared" si="8"/>
        <v>0</v>
      </c>
      <c r="Q11" s="300">
        <f t="shared" si="9"/>
        <v>0</v>
      </c>
      <c r="R11" s="339">
        <f t="shared" si="10"/>
        <v>0</v>
      </c>
      <c r="S11" s="211">
        <f t="shared" si="11"/>
        <v>0</v>
      </c>
      <c r="T11" s="289"/>
      <c r="U11" s="290" t="str" cm="1">
        <f t="array" ref="U11">_xlfn.IFS(S11&gt;I11,"KO : Le montant retenu est supérieur au montant présenté. Merci de revoir la ligne de contributions ou plafonner son montant.",I11=0,"",S11=I11,"OK",S11&lt;I11,"Montant instruit inférieur au montant présenté.")</f>
        <v/>
      </c>
      <c r="V11" s="400">
        <f t="shared" si="3"/>
        <v>0</v>
      </c>
    </row>
    <row r="12" spans="1:23">
      <c r="A12" s="37">
        <v>8</v>
      </c>
      <c r="B12" s="257"/>
      <c r="C12" s="280"/>
      <c r="D12" s="281"/>
      <c r="E12" s="258"/>
      <c r="F12" s="257"/>
      <c r="G12" s="265"/>
      <c r="H12" s="211"/>
      <c r="I12" s="236">
        <f t="shared" si="0"/>
        <v>0</v>
      </c>
      <c r="J12" s="266"/>
      <c r="K12" s="315">
        <f t="shared" si="1"/>
        <v>0</v>
      </c>
      <c r="L12" s="300">
        <f t="shared" si="4"/>
        <v>0</v>
      </c>
      <c r="M12" s="300">
        <f t="shared" si="5"/>
        <v>0</v>
      </c>
      <c r="N12" s="338">
        <f t="shared" si="6"/>
        <v>0</v>
      </c>
      <c r="O12" s="300">
        <f t="shared" si="7"/>
        <v>0</v>
      </c>
      <c r="P12" s="408">
        <f t="shared" si="8"/>
        <v>0</v>
      </c>
      <c r="Q12" s="300">
        <f t="shared" si="9"/>
        <v>0</v>
      </c>
      <c r="R12" s="339">
        <f t="shared" si="10"/>
        <v>0</v>
      </c>
      <c r="S12" s="211">
        <f t="shared" si="11"/>
        <v>0</v>
      </c>
      <c r="T12" s="289"/>
      <c r="U12" s="290" t="str" cm="1">
        <f t="array" ref="U12">_xlfn.IFS(S12&gt;I12,"KO : Le montant retenu est supérieur au montant présenté. Merci de revoir la ligne de contributions ou plafonner son montant.",I12=0,"",S12=I12,"OK",S12&lt;I12,"Montant instruit inférieur au montant présenté.")</f>
        <v/>
      </c>
      <c r="V12" s="400">
        <f t="shared" si="3"/>
        <v>0</v>
      </c>
    </row>
    <row r="13" spans="1:23">
      <c r="A13" s="37">
        <v>9</v>
      </c>
      <c r="B13" s="257"/>
      <c r="C13" s="280"/>
      <c r="D13" s="281"/>
      <c r="E13" s="258"/>
      <c r="F13" s="257"/>
      <c r="G13" s="265"/>
      <c r="H13" s="211"/>
      <c r="I13" s="236">
        <f t="shared" si="0"/>
        <v>0</v>
      </c>
      <c r="J13" s="266"/>
      <c r="K13" s="315">
        <f t="shared" si="1"/>
        <v>0</v>
      </c>
      <c r="L13" s="300">
        <f t="shared" si="4"/>
        <v>0</v>
      </c>
      <c r="M13" s="300">
        <f t="shared" si="5"/>
        <v>0</v>
      </c>
      <c r="N13" s="338">
        <f t="shared" si="6"/>
        <v>0</v>
      </c>
      <c r="O13" s="300">
        <f t="shared" si="7"/>
        <v>0</v>
      </c>
      <c r="P13" s="408">
        <f t="shared" si="8"/>
        <v>0</v>
      </c>
      <c r="Q13" s="300">
        <f t="shared" si="9"/>
        <v>0</v>
      </c>
      <c r="R13" s="339">
        <f t="shared" si="10"/>
        <v>0</v>
      </c>
      <c r="S13" s="211">
        <f t="shared" si="11"/>
        <v>0</v>
      </c>
      <c r="T13" s="289"/>
      <c r="U13" s="290" t="str" cm="1">
        <f t="array" ref="U13">_xlfn.IFS(S13&gt;I13,"KO : Le montant retenu est supérieur au montant présenté. Merci de revoir la ligne de contributions ou plafonner son montant.",I13=0,"",S13=I13,"OK",S13&lt;I13,"Montant instruit inférieur au montant présenté.")</f>
        <v/>
      </c>
      <c r="V13" s="400">
        <f t="shared" si="3"/>
        <v>0</v>
      </c>
    </row>
    <row r="14" spans="1:23">
      <c r="A14" s="37">
        <v>10</v>
      </c>
      <c r="B14" s="257"/>
      <c r="C14" s="280"/>
      <c r="D14" s="281"/>
      <c r="E14" s="258"/>
      <c r="F14" s="257"/>
      <c r="G14" s="265"/>
      <c r="H14" s="211"/>
      <c r="I14" s="236">
        <f t="shared" si="0"/>
        <v>0</v>
      </c>
      <c r="J14" s="266"/>
      <c r="K14" s="315">
        <f t="shared" si="1"/>
        <v>0</v>
      </c>
      <c r="L14" s="300">
        <f t="shared" si="4"/>
        <v>0</v>
      </c>
      <c r="M14" s="300">
        <f t="shared" si="5"/>
        <v>0</v>
      </c>
      <c r="N14" s="338">
        <f t="shared" si="6"/>
        <v>0</v>
      </c>
      <c r="O14" s="300">
        <f t="shared" si="7"/>
        <v>0</v>
      </c>
      <c r="P14" s="408">
        <f t="shared" si="8"/>
        <v>0</v>
      </c>
      <c r="Q14" s="300">
        <f t="shared" si="9"/>
        <v>0</v>
      </c>
      <c r="R14" s="339">
        <f t="shared" si="10"/>
        <v>0</v>
      </c>
      <c r="S14" s="211">
        <f t="shared" si="11"/>
        <v>0</v>
      </c>
      <c r="T14" s="289"/>
      <c r="U14" s="290" t="str" cm="1">
        <f t="array" ref="U14">_xlfn.IFS(S14&gt;I14,"KO : Le montant retenu est supérieur au montant présenté. Merci de revoir la ligne de contributions ou plafonner son montant.",I14=0,"",S14=I14,"OK",S14&lt;I14,"Montant instruit inférieur au montant présenté.")</f>
        <v/>
      </c>
      <c r="V14" s="400">
        <f t="shared" si="3"/>
        <v>0</v>
      </c>
    </row>
    <row r="15" spans="1:23">
      <c r="A15" s="37">
        <v>11</v>
      </c>
      <c r="B15" s="257"/>
      <c r="C15" s="280"/>
      <c r="D15" s="281"/>
      <c r="E15" s="258"/>
      <c r="F15" s="257"/>
      <c r="G15" s="265"/>
      <c r="H15" s="211"/>
      <c r="I15" s="236">
        <f t="shared" si="0"/>
        <v>0</v>
      </c>
      <c r="J15" s="266"/>
      <c r="K15" s="315">
        <f t="shared" si="1"/>
        <v>0</v>
      </c>
      <c r="L15" s="300">
        <f t="shared" si="4"/>
        <v>0</v>
      </c>
      <c r="M15" s="300">
        <f t="shared" si="5"/>
        <v>0</v>
      </c>
      <c r="N15" s="338">
        <f t="shared" si="6"/>
        <v>0</v>
      </c>
      <c r="O15" s="300">
        <f t="shared" si="7"/>
        <v>0</v>
      </c>
      <c r="P15" s="408">
        <f t="shared" si="8"/>
        <v>0</v>
      </c>
      <c r="Q15" s="300">
        <f t="shared" si="9"/>
        <v>0</v>
      </c>
      <c r="R15" s="339">
        <f t="shared" si="10"/>
        <v>0</v>
      </c>
      <c r="S15" s="211">
        <f t="shared" si="11"/>
        <v>0</v>
      </c>
      <c r="T15" s="289"/>
      <c r="U15" s="290" t="str" cm="1">
        <f t="array" ref="U15">_xlfn.IFS(S15&gt;I15,"KO : Le montant retenu est supérieur au montant présenté. Merci de revoir la ligne de contributions ou plafonner son montant.",I15=0,"",S15=I15,"OK",S15&lt;I15,"Montant instruit inférieur au montant présenté.")</f>
        <v/>
      </c>
      <c r="V15" s="400">
        <f t="shared" si="3"/>
        <v>0</v>
      </c>
    </row>
    <row r="16" spans="1:23">
      <c r="A16" s="37">
        <v>12</v>
      </c>
      <c r="B16" s="257"/>
      <c r="C16" s="280"/>
      <c r="D16" s="281"/>
      <c r="E16" s="258"/>
      <c r="F16" s="257"/>
      <c r="G16" s="265"/>
      <c r="H16" s="211"/>
      <c r="I16" s="236">
        <f t="shared" si="0"/>
        <v>0</v>
      </c>
      <c r="J16" s="266"/>
      <c r="K16" s="315">
        <f t="shared" si="1"/>
        <v>0</v>
      </c>
      <c r="L16" s="300">
        <f t="shared" si="4"/>
        <v>0</v>
      </c>
      <c r="M16" s="300">
        <f t="shared" si="5"/>
        <v>0</v>
      </c>
      <c r="N16" s="338">
        <f t="shared" si="6"/>
        <v>0</v>
      </c>
      <c r="O16" s="300">
        <f t="shared" si="7"/>
        <v>0</v>
      </c>
      <c r="P16" s="408">
        <f t="shared" si="8"/>
        <v>0</v>
      </c>
      <c r="Q16" s="300">
        <f t="shared" si="9"/>
        <v>0</v>
      </c>
      <c r="R16" s="339">
        <f t="shared" si="10"/>
        <v>0</v>
      </c>
      <c r="S16" s="211">
        <f t="shared" si="11"/>
        <v>0</v>
      </c>
      <c r="T16" s="289"/>
      <c r="U16" s="290" t="str" cm="1">
        <f t="array" ref="U16">_xlfn.IFS(S16&gt;I16,"KO : Le montant retenu est supérieur au montant présenté. Merci de revoir la ligne de contributions ou plafonner son montant.",I16=0,"",S16=I16,"OK",S16&lt;I16,"Montant instruit inférieur au montant présenté.")</f>
        <v/>
      </c>
      <c r="V16" s="400">
        <f t="shared" si="3"/>
        <v>0</v>
      </c>
    </row>
    <row r="17" spans="1:23">
      <c r="A17" s="37">
        <v>13</v>
      </c>
      <c r="B17" s="257"/>
      <c r="C17" s="280"/>
      <c r="D17" s="281"/>
      <c r="E17" s="258"/>
      <c r="F17" s="257"/>
      <c r="G17" s="265"/>
      <c r="H17" s="211"/>
      <c r="I17" s="236">
        <f t="shared" si="0"/>
        <v>0</v>
      </c>
      <c r="J17" s="266"/>
      <c r="K17" s="315">
        <f t="shared" si="1"/>
        <v>0</v>
      </c>
      <c r="L17" s="300">
        <f t="shared" si="4"/>
        <v>0</v>
      </c>
      <c r="M17" s="300">
        <f t="shared" si="5"/>
        <v>0</v>
      </c>
      <c r="N17" s="338">
        <f t="shared" si="6"/>
        <v>0</v>
      </c>
      <c r="O17" s="300">
        <f t="shared" si="7"/>
        <v>0</v>
      </c>
      <c r="P17" s="408">
        <f t="shared" si="8"/>
        <v>0</v>
      </c>
      <c r="Q17" s="300">
        <f t="shared" si="9"/>
        <v>0</v>
      </c>
      <c r="R17" s="339">
        <f t="shared" si="10"/>
        <v>0</v>
      </c>
      <c r="S17" s="211">
        <f t="shared" si="11"/>
        <v>0</v>
      </c>
      <c r="T17" s="289"/>
      <c r="U17" s="290" t="str" cm="1">
        <f t="array" ref="U17">_xlfn.IFS(S17&gt;I17,"KO : Le montant retenu est supérieur au montant présenté. Merci de revoir la ligne de contributions ou plafonner son montant.",I17=0,"",S17=I17,"OK",S17&lt;I17,"Montant instruit inférieur au montant présenté.")</f>
        <v/>
      </c>
      <c r="V17" s="400">
        <f t="shared" si="3"/>
        <v>0</v>
      </c>
    </row>
    <row r="18" spans="1:23">
      <c r="A18" s="37">
        <v>14</v>
      </c>
      <c r="B18" s="257"/>
      <c r="C18" s="280"/>
      <c r="D18" s="281"/>
      <c r="E18" s="258"/>
      <c r="F18" s="257"/>
      <c r="G18" s="265"/>
      <c r="H18" s="211"/>
      <c r="I18" s="236">
        <f t="shared" si="0"/>
        <v>0</v>
      </c>
      <c r="J18" s="266"/>
      <c r="K18" s="315">
        <f t="shared" si="1"/>
        <v>0</v>
      </c>
      <c r="L18" s="300">
        <f t="shared" si="4"/>
        <v>0</v>
      </c>
      <c r="M18" s="300">
        <f t="shared" si="5"/>
        <v>0</v>
      </c>
      <c r="N18" s="338">
        <f t="shared" si="6"/>
        <v>0</v>
      </c>
      <c r="O18" s="300">
        <f t="shared" si="7"/>
        <v>0</v>
      </c>
      <c r="P18" s="408">
        <f t="shared" si="8"/>
        <v>0</v>
      </c>
      <c r="Q18" s="300">
        <f t="shared" si="9"/>
        <v>0</v>
      </c>
      <c r="R18" s="339">
        <f t="shared" si="10"/>
        <v>0</v>
      </c>
      <c r="S18" s="211">
        <f t="shared" si="11"/>
        <v>0</v>
      </c>
      <c r="T18" s="289"/>
      <c r="U18" s="290" t="str" cm="1">
        <f t="array" ref="U18">_xlfn.IFS(S18&gt;I18,"KO : Le montant retenu est supérieur au montant présenté. Merci de revoir la ligne de contributions ou plafonner son montant.",I18=0,"",S18=I18,"OK",S18&lt;I18,"Montant instruit inférieur au montant présenté.")</f>
        <v/>
      </c>
      <c r="V18" s="400">
        <f t="shared" si="3"/>
        <v>0</v>
      </c>
    </row>
    <row r="19" spans="1:23" ht="18.75">
      <c r="A19" s="37">
        <v>15</v>
      </c>
      <c r="B19" s="257"/>
      <c r="C19" s="280"/>
      <c r="D19" s="281"/>
      <c r="E19" s="258"/>
      <c r="F19" s="257"/>
      <c r="G19" s="265"/>
      <c r="H19" s="211"/>
      <c r="I19" s="236">
        <f t="shared" si="0"/>
        <v>0</v>
      </c>
      <c r="J19" s="266"/>
      <c r="K19" s="315">
        <f t="shared" si="1"/>
        <v>0</v>
      </c>
      <c r="L19" s="300">
        <f t="shared" si="4"/>
        <v>0</v>
      </c>
      <c r="M19" s="300">
        <f t="shared" si="5"/>
        <v>0</v>
      </c>
      <c r="N19" s="338">
        <f t="shared" si="6"/>
        <v>0</v>
      </c>
      <c r="O19" s="300">
        <f t="shared" si="7"/>
        <v>0</v>
      </c>
      <c r="P19" s="408">
        <f t="shared" si="8"/>
        <v>0</v>
      </c>
      <c r="Q19" s="300">
        <f t="shared" si="9"/>
        <v>0</v>
      </c>
      <c r="R19" s="339">
        <f t="shared" si="10"/>
        <v>0</v>
      </c>
      <c r="S19" s="211">
        <f t="shared" si="11"/>
        <v>0</v>
      </c>
      <c r="T19" s="289"/>
      <c r="U19" s="290" t="str" cm="1">
        <f t="array" ref="U19">_xlfn.IFS(S19&gt;I19,"KO : Le montant retenu est supérieur au montant présenté. Merci de revoir la ligne de contributions ou plafonner son montant.",I19=0,"",S19=I19,"OK",S19&lt;I19,"Montant instruit inférieur au montant présenté.")</f>
        <v/>
      </c>
      <c r="V19" s="400">
        <f t="shared" si="3"/>
        <v>0</v>
      </c>
      <c r="W19" s="87"/>
    </row>
    <row r="20" spans="1:23" ht="18.75">
      <c r="A20" s="37">
        <v>16</v>
      </c>
      <c r="B20" s="257"/>
      <c r="C20" s="280"/>
      <c r="D20" s="281"/>
      <c r="E20" s="258"/>
      <c r="F20" s="257"/>
      <c r="G20" s="265"/>
      <c r="H20" s="211"/>
      <c r="I20" s="236">
        <f t="shared" si="0"/>
        <v>0</v>
      </c>
      <c r="J20" s="266"/>
      <c r="K20" s="315">
        <f t="shared" si="1"/>
        <v>0</v>
      </c>
      <c r="L20" s="300">
        <f t="shared" si="4"/>
        <v>0</v>
      </c>
      <c r="M20" s="300">
        <f t="shared" si="5"/>
        <v>0</v>
      </c>
      <c r="N20" s="338">
        <f t="shared" si="6"/>
        <v>0</v>
      </c>
      <c r="O20" s="300">
        <f t="shared" si="7"/>
        <v>0</v>
      </c>
      <c r="P20" s="408">
        <f t="shared" si="8"/>
        <v>0</v>
      </c>
      <c r="Q20" s="300">
        <f t="shared" si="9"/>
        <v>0</v>
      </c>
      <c r="R20" s="339">
        <f t="shared" si="10"/>
        <v>0</v>
      </c>
      <c r="S20" s="211">
        <f t="shared" si="11"/>
        <v>0</v>
      </c>
      <c r="T20" s="289"/>
      <c r="U20" s="290" t="str" cm="1">
        <f t="array" ref="U20">_xlfn.IFS(S20&gt;I20,"KO : Le montant retenu est supérieur au montant présenté. Merci de revoir la ligne de contributions ou plafonner son montant.",I20=0,"",S20=I20,"OK",S20&lt;I20,"Montant instruit inférieur au montant présenté.")</f>
        <v/>
      </c>
      <c r="V20" s="400">
        <f t="shared" si="3"/>
        <v>0</v>
      </c>
      <c r="W20" s="87"/>
    </row>
    <row r="21" spans="1:23">
      <c r="A21" s="37">
        <v>17</v>
      </c>
      <c r="B21" s="257"/>
      <c r="C21" s="280"/>
      <c r="D21" s="281"/>
      <c r="E21" s="258"/>
      <c r="F21" s="257"/>
      <c r="G21" s="265"/>
      <c r="H21" s="211"/>
      <c r="I21" s="236">
        <f t="shared" si="0"/>
        <v>0</v>
      </c>
      <c r="J21" s="266"/>
      <c r="K21" s="315">
        <f t="shared" si="1"/>
        <v>0</v>
      </c>
      <c r="L21" s="300">
        <f t="shared" si="4"/>
        <v>0</v>
      </c>
      <c r="M21" s="300">
        <f t="shared" si="5"/>
        <v>0</v>
      </c>
      <c r="N21" s="338">
        <f t="shared" si="6"/>
        <v>0</v>
      </c>
      <c r="O21" s="300">
        <f t="shared" si="7"/>
        <v>0</v>
      </c>
      <c r="P21" s="408">
        <f t="shared" si="8"/>
        <v>0</v>
      </c>
      <c r="Q21" s="300">
        <f t="shared" si="9"/>
        <v>0</v>
      </c>
      <c r="R21" s="339">
        <f t="shared" si="10"/>
        <v>0</v>
      </c>
      <c r="S21" s="211">
        <f t="shared" si="11"/>
        <v>0</v>
      </c>
      <c r="T21" s="289"/>
      <c r="U21" s="290" t="str" cm="1">
        <f t="array" ref="U21">_xlfn.IFS(S21&gt;I21,"KO : Le montant retenu est supérieur au montant présenté. Merci de revoir la ligne de contributions ou plafonner son montant.",I21=0,"",S21=I21,"OK",S21&lt;I21,"Montant instruit inférieur au montant présenté.")</f>
        <v/>
      </c>
      <c r="V21" s="400">
        <f t="shared" si="3"/>
        <v>0</v>
      </c>
    </row>
    <row r="22" spans="1:23">
      <c r="A22" s="37">
        <v>18</v>
      </c>
      <c r="B22" s="257"/>
      <c r="C22" s="280"/>
      <c r="D22" s="281"/>
      <c r="E22" s="258"/>
      <c r="F22" s="257"/>
      <c r="G22" s="265"/>
      <c r="H22" s="211"/>
      <c r="I22" s="236">
        <f t="shared" si="0"/>
        <v>0</v>
      </c>
      <c r="J22" s="266"/>
      <c r="K22" s="315">
        <f t="shared" si="1"/>
        <v>0</v>
      </c>
      <c r="L22" s="300">
        <f t="shared" si="4"/>
        <v>0</v>
      </c>
      <c r="M22" s="300">
        <f t="shared" si="5"/>
        <v>0</v>
      </c>
      <c r="N22" s="338">
        <f t="shared" si="6"/>
        <v>0</v>
      </c>
      <c r="O22" s="300">
        <f t="shared" si="7"/>
        <v>0</v>
      </c>
      <c r="P22" s="408">
        <f t="shared" si="8"/>
        <v>0</v>
      </c>
      <c r="Q22" s="300">
        <f t="shared" si="9"/>
        <v>0</v>
      </c>
      <c r="R22" s="339">
        <f t="shared" si="10"/>
        <v>0</v>
      </c>
      <c r="S22" s="211">
        <f t="shared" si="11"/>
        <v>0</v>
      </c>
      <c r="T22" s="289"/>
      <c r="U22" s="290" t="str" cm="1">
        <f t="array" ref="U22">_xlfn.IFS(S22&gt;I22,"KO : Le montant retenu est supérieur au montant présenté. Merci de revoir la ligne de contributions ou plafonner son montant.",I22=0,"",S22=I22,"OK",S22&lt;I22,"Montant instruit inférieur au montant présenté.")</f>
        <v/>
      </c>
      <c r="V22" s="400">
        <f t="shared" si="3"/>
        <v>0</v>
      </c>
    </row>
    <row r="23" spans="1:23">
      <c r="A23" s="37">
        <v>19</v>
      </c>
      <c r="B23" s="257"/>
      <c r="C23" s="280"/>
      <c r="D23" s="281"/>
      <c r="E23" s="258"/>
      <c r="F23" s="257"/>
      <c r="G23" s="265"/>
      <c r="H23" s="211"/>
      <c r="I23" s="236">
        <f t="shared" si="0"/>
        <v>0</v>
      </c>
      <c r="J23" s="266"/>
      <c r="K23" s="315">
        <f t="shared" si="1"/>
        <v>0</v>
      </c>
      <c r="L23" s="300">
        <f t="shared" si="4"/>
        <v>0</v>
      </c>
      <c r="M23" s="300">
        <f t="shared" si="5"/>
        <v>0</v>
      </c>
      <c r="N23" s="338">
        <f t="shared" si="6"/>
        <v>0</v>
      </c>
      <c r="O23" s="300">
        <f t="shared" si="7"/>
        <v>0</v>
      </c>
      <c r="P23" s="408">
        <f t="shared" si="8"/>
        <v>0</v>
      </c>
      <c r="Q23" s="300">
        <f t="shared" si="9"/>
        <v>0</v>
      </c>
      <c r="R23" s="339">
        <f t="shared" si="10"/>
        <v>0</v>
      </c>
      <c r="S23" s="211">
        <f t="shared" si="11"/>
        <v>0</v>
      </c>
      <c r="T23" s="289"/>
      <c r="U23" s="290" t="str" cm="1">
        <f t="array" ref="U23">_xlfn.IFS(S23&gt;I23,"KO : Le montant retenu est supérieur au montant présenté. Merci de revoir la ligne de contributions ou plafonner son montant.",I23=0,"",S23=I23,"OK",S23&lt;I23,"Montant instruit inférieur au montant présenté.")</f>
        <v/>
      </c>
      <c r="V23" s="400">
        <f t="shared" si="3"/>
        <v>0</v>
      </c>
    </row>
    <row r="24" spans="1:23">
      <c r="A24" s="37">
        <v>20</v>
      </c>
      <c r="B24" s="257"/>
      <c r="C24" s="280"/>
      <c r="D24" s="281"/>
      <c r="E24" s="258"/>
      <c r="F24" s="257"/>
      <c r="G24" s="265"/>
      <c r="H24" s="211"/>
      <c r="I24" s="236">
        <f t="shared" si="0"/>
        <v>0</v>
      </c>
      <c r="J24" s="266"/>
      <c r="K24" s="315">
        <f t="shared" si="1"/>
        <v>0</v>
      </c>
      <c r="L24" s="300">
        <f t="shared" si="4"/>
        <v>0</v>
      </c>
      <c r="M24" s="300">
        <f t="shared" si="5"/>
        <v>0</v>
      </c>
      <c r="N24" s="338">
        <f t="shared" si="6"/>
        <v>0</v>
      </c>
      <c r="O24" s="300">
        <f t="shared" si="7"/>
        <v>0</v>
      </c>
      <c r="P24" s="408">
        <f t="shared" si="8"/>
        <v>0</v>
      </c>
      <c r="Q24" s="300">
        <f t="shared" si="9"/>
        <v>0</v>
      </c>
      <c r="R24" s="339">
        <f t="shared" si="10"/>
        <v>0</v>
      </c>
      <c r="S24" s="211">
        <f t="shared" si="11"/>
        <v>0</v>
      </c>
      <c r="T24" s="289"/>
      <c r="U24" s="290" t="str" cm="1">
        <f t="array" ref="U24">_xlfn.IFS(S24&gt;I24,"KO : Le montant retenu est supérieur au montant présenté. Merci de revoir la ligne de contributions ou plafonner son montant.",I24=0,"",S24=I24,"OK",S24&lt;I24,"Montant instruit inférieur au montant présenté.")</f>
        <v/>
      </c>
      <c r="V24" s="400">
        <f t="shared" si="3"/>
        <v>0</v>
      </c>
    </row>
    <row r="25" spans="1:23">
      <c r="A25" s="37">
        <v>21</v>
      </c>
      <c r="B25" s="257"/>
      <c r="C25" s="280"/>
      <c r="D25" s="281"/>
      <c r="E25" s="258"/>
      <c r="F25" s="257"/>
      <c r="G25" s="265"/>
      <c r="H25" s="211"/>
      <c r="I25" s="236">
        <f t="shared" si="0"/>
        <v>0</v>
      </c>
      <c r="J25" s="266"/>
      <c r="K25" s="315">
        <f t="shared" si="1"/>
        <v>0</v>
      </c>
      <c r="L25" s="300">
        <f t="shared" si="4"/>
        <v>0</v>
      </c>
      <c r="M25" s="300">
        <f t="shared" si="5"/>
        <v>0</v>
      </c>
      <c r="N25" s="338">
        <f t="shared" si="6"/>
        <v>0</v>
      </c>
      <c r="O25" s="300">
        <f t="shared" si="7"/>
        <v>0</v>
      </c>
      <c r="P25" s="408">
        <f t="shared" si="8"/>
        <v>0</v>
      </c>
      <c r="Q25" s="300">
        <f t="shared" si="9"/>
        <v>0</v>
      </c>
      <c r="R25" s="339">
        <f t="shared" si="10"/>
        <v>0</v>
      </c>
      <c r="S25" s="211">
        <f t="shared" si="11"/>
        <v>0</v>
      </c>
      <c r="T25" s="289"/>
      <c r="U25" s="290" t="str" cm="1">
        <f t="array" ref="U25">_xlfn.IFS(S25&gt;I25,"KO : Le montant retenu est supérieur au montant présenté. Merci de revoir la ligne de contributions ou plafonner son montant.",I25=0,"",S25=I25,"OK",S25&lt;I25,"Montant instruit inférieur au montant présenté.")</f>
        <v/>
      </c>
      <c r="V25" s="400">
        <f t="shared" si="3"/>
        <v>0</v>
      </c>
    </row>
    <row r="26" spans="1:23">
      <c r="A26" s="37">
        <v>22</v>
      </c>
      <c r="B26" s="257"/>
      <c r="C26" s="280"/>
      <c r="D26" s="281"/>
      <c r="E26" s="258"/>
      <c r="F26" s="257"/>
      <c r="G26" s="265"/>
      <c r="H26" s="211"/>
      <c r="I26" s="236">
        <f t="shared" si="0"/>
        <v>0</v>
      </c>
      <c r="J26" s="266"/>
      <c r="K26" s="315">
        <f t="shared" si="1"/>
        <v>0</v>
      </c>
      <c r="L26" s="300">
        <f t="shared" si="4"/>
        <v>0</v>
      </c>
      <c r="M26" s="300">
        <f t="shared" si="5"/>
        <v>0</v>
      </c>
      <c r="N26" s="338">
        <f t="shared" si="6"/>
        <v>0</v>
      </c>
      <c r="O26" s="300">
        <f t="shared" si="7"/>
        <v>0</v>
      </c>
      <c r="P26" s="408">
        <f t="shared" si="8"/>
        <v>0</v>
      </c>
      <c r="Q26" s="300">
        <f t="shared" si="9"/>
        <v>0</v>
      </c>
      <c r="R26" s="339">
        <f t="shared" si="10"/>
        <v>0</v>
      </c>
      <c r="S26" s="211">
        <f t="shared" si="11"/>
        <v>0</v>
      </c>
      <c r="T26" s="289"/>
      <c r="U26" s="290" t="str" cm="1">
        <f t="array" ref="U26">_xlfn.IFS(S26&gt;I26,"KO : Le montant retenu est supérieur au montant présenté. Merci de revoir la ligne de contributions ou plafonner son montant.",I26=0,"",S26=I26,"OK",S26&lt;I26,"Montant instruit inférieur au montant présenté.")</f>
        <v/>
      </c>
      <c r="V26" s="400">
        <f t="shared" si="3"/>
        <v>0</v>
      </c>
    </row>
    <row r="27" spans="1:23">
      <c r="A27" s="37">
        <v>23</v>
      </c>
      <c r="B27" s="257"/>
      <c r="C27" s="280"/>
      <c r="D27" s="281"/>
      <c r="E27" s="258"/>
      <c r="F27" s="257"/>
      <c r="G27" s="265"/>
      <c r="H27" s="211"/>
      <c r="I27" s="236">
        <f t="shared" si="0"/>
        <v>0</v>
      </c>
      <c r="J27" s="266"/>
      <c r="K27" s="315">
        <f t="shared" si="1"/>
        <v>0</v>
      </c>
      <c r="L27" s="300">
        <f t="shared" si="4"/>
        <v>0</v>
      </c>
      <c r="M27" s="300">
        <f t="shared" si="5"/>
        <v>0</v>
      </c>
      <c r="N27" s="338">
        <f t="shared" si="6"/>
        <v>0</v>
      </c>
      <c r="O27" s="300">
        <f t="shared" si="7"/>
        <v>0</v>
      </c>
      <c r="P27" s="408">
        <f t="shared" si="8"/>
        <v>0</v>
      </c>
      <c r="Q27" s="300">
        <f t="shared" si="9"/>
        <v>0</v>
      </c>
      <c r="R27" s="339">
        <f t="shared" si="10"/>
        <v>0</v>
      </c>
      <c r="S27" s="211">
        <f t="shared" si="11"/>
        <v>0</v>
      </c>
      <c r="T27" s="289"/>
      <c r="U27" s="290" t="str" cm="1">
        <f t="array" ref="U27">_xlfn.IFS(S27&gt;I27,"KO : Le montant retenu est supérieur au montant présenté. Merci de revoir la ligne de contributions ou plafonner son montant.",I27=0,"",S27=I27,"OK",S27&lt;I27,"Montant instruit inférieur au montant présenté.")</f>
        <v/>
      </c>
      <c r="V27" s="400">
        <f t="shared" si="3"/>
        <v>0</v>
      </c>
    </row>
    <row r="28" spans="1:23">
      <c r="A28" s="37">
        <v>24</v>
      </c>
      <c r="B28" s="257"/>
      <c r="C28" s="280"/>
      <c r="D28" s="281"/>
      <c r="E28" s="258"/>
      <c r="F28" s="257"/>
      <c r="G28" s="265"/>
      <c r="H28" s="211"/>
      <c r="I28" s="236">
        <f t="shared" si="0"/>
        <v>0</v>
      </c>
      <c r="J28" s="266"/>
      <c r="K28" s="315">
        <f t="shared" si="1"/>
        <v>0</v>
      </c>
      <c r="L28" s="300">
        <f t="shared" si="4"/>
        <v>0</v>
      </c>
      <c r="M28" s="300">
        <f t="shared" si="5"/>
        <v>0</v>
      </c>
      <c r="N28" s="338">
        <f t="shared" si="6"/>
        <v>0</v>
      </c>
      <c r="O28" s="300">
        <f t="shared" si="7"/>
        <v>0</v>
      </c>
      <c r="P28" s="408">
        <f t="shared" si="8"/>
        <v>0</v>
      </c>
      <c r="Q28" s="300">
        <f t="shared" si="9"/>
        <v>0</v>
      </c>
      <c r="R28" s="339">
        <f t="shared" si="10"/>
        <v>0</v>
      </c>
      <c r="S28" s="211">
        <f t="shared" si="11"/>
        <v>0</v>
      </c>
      <c r="T28" s="289"/>
      <c r="U28" s="290" t="str" cm="1">
        <f t="array" ref="U28">_xlfn.IFS(S28&gt;I28,"KO : Le montant retenu est supérieur au montant présenté. Merci de revoir la ligne de contributions ou plafonner son montant.",I28=0,"",S28=I28,"OK",S28&lt;I28,"Montant instruit inférieur au montant présenté.")</f>
        <v/>
      </c>
      <c r="V28" s="400">
        <f t="shared" si="3"/>
        <v>0</v>
      </c>
    </row>
    <row r="29" spans="1:23">
      <c r="A29" s="37">
        <v>25</v>
      </c>
      <c r="B29" s="257"/>
      <c r="C29" s="280"/>
      <c r="D29" s="281"/>
      <c r="E29" s="258"/>
      <c r="F29" s="257"/>
      <c r="G29" s="265"/>
      <c r="H29" s="211"/>
      <c r="I29" s="236">
        <f t="shared" si="0"/>
        <v>0</v>
      </c>
      <c r="J29" s="266"/>
      <c r="K29" s="315">
        <f t="shared" si="1"/>
        <v>0</v>
      </c>
      <c r="L29" s="300">
        <f t="shared" si="4"/>
        <v>0</v>
      </c>
      <c r="M29" s="300">
        <f t="shared" si="5"/>
        <v>0</v>
      </c>
      <c r="N29" s="338">
        <f t="shared" si="6"/>
        <v>0</v>
      </c>
      <c r="O29" s="300">
        <f t="shared" si="7"/>
        <v>0</v>
      </c>
      <c r="P29" s="408">
        <f t="shared" si="8"/>
        <v>0</v>
      </c>
      <c r="Q29" s="300">
        <f t="shared" si="9"/>
        <v>0</v>
      </c>
      <c r="R29" s="339">
        <f t="shared" si="10"/>
        <v>0</v>
      </c>
      <c r="S29" s="211">
        <f t="shared" si="11"/>
        <v>0</v>
      </c>
      <c r="T29" s="289"/>
      <c r="U29" s="290" t="str" cm="1">
        <f t="array" ref="U29">_xlfn.IFS(S29&gt;I29,"KO : Le montant retenu est supérieur au montant présenté. Merci de revoir la ligne de contributions ou plafonner son montant.",I29=0,"",S29=I29,"OK",S29&lt;I29,"Montant instruit inférieur au montant présenté.")</f>
        <v/>
      </c>
      <c r="V29" s="400">
        <f t="shared" si="3"/>
        <v>0</v>
      </c>
    </row>
    <row r="30" spans="1:23">
      <c r="A30" s="37">
        <v>26</v>
      </c>
      <c r="B30" s="257"/>
      <c r="C30" s="280"/>
      <c r="D30" s="281"/>
      <c r="E30" s="258"/>
      <c r="F30" s="257"/>
      <c r="G30" s="265"/>
      <c r="H30" s="211"/>
      <c r="I30" s="236">
        <f t="shared" si="0"/>
        <v>0</v>
      </c>
      <c r="J30" s="266"/>
      <c r="K30" s="315">
        <f t="shared" si="1"/>
        <v>0</v>
      </c>
      <c r="L30" s="300">
        <f t="shared" si="4"/>
        <v>0</v>
      </c>
      <c r="M30" s="300">
        <f t="shared" si="5"/>
        <v>0</v>
      </c>
      <c r="N30" s="338">
        <f t="shared" si="6"/>
        <v>0</v>
      </c>
      <c r="O30" s="300">
        <f t="shared" si="7"/>
        <v>0</v>
      </c>
      <c r="P30" s="408">
        <f t="shared" si="8"/>
        <v>0</v>
      </c>
      <c r="Q30" s="300">
        <f t="shared" si="9"/>
        <v>0</v>
      </c>
      <c r="R30" s="339">
        <f t="shared" si="10"/>
        <v>0</v>
      </c>
      <c r="S30" s="211">
        <f t="shared" si="11"/>
        <v>0</v>
      </c>
      <c r="T30" s="289"/>
      <c r="U30" s="290" t="str" cm="1">
        <f t="array" ref="U30">_xlfn.IFS(S30&gt;I30,"KO : Le montant retenu est supérieur au montant présenté. Merci de revoir la ligne de contributions ou plafonner son montant.",I30=0,"",S30=I30,"OK",S30&lt;I30,"Montant instruit inférieur au montant présenté.")</f>
        <v/>
      </c>
      <c r="V30" s="400">
        <f t="shared" si="3"/>
        <v>0</v>
      </c>
    </row>
    <row r="31" spans="1:23">
      <c r="A31" s="37">
        <v>27</v>
      </c>
      <c r="B31" s="257"/>
      <c r="C31" s="280"/>
      <c r="D31" s="281"/>
      <c r="E31" s="258"/>
      <c r="F31" s="257"/>
      <c r="G31" s="265"/>
      <c r="H31" s="211"/>
      <c r="I31" s="236">
        <f t="shared" si="0"/>
        <v>0</v>
      </c>
      <c r="J31" s="266"/>
      <c r="K31" s="315">
        <f t="shared" si="1"/>
        <v>0</v>
      </c>
      <c r="L31" s="300">
        <f t="shared" si="4"/>
        <v>0</v>
      </c>
      <c r="M31" s="300">
        <f t="shared" si="5"/>
        <v>0</v>
      </c>
      <c r="N31" s="338">
        <f t="shared" si="6"/>
        <v>0</v>
      </c>
      <c r="O31" s="300">
        <f t="shared" si="7"/>
        <v>0</v>
      </c>
      <c r="P31" s="408">
        <f t="shared" si="8"/>
        <v>0</v>
      </c>
      <c r="Q31" s="300">
        <f t="shared" si="9"/>
        <v>0</v>
      </c>
      <c r="R31" s="339">
        <f t="shared" si="10"/>
        <v>0</v>
      </c>
      <c r="S31" s="211">
        <f t="shared" si="11"/>
        <v>0</v>
      </c>
      <c r="T31" s="289"/>
      <c r="U31" s="290" t="str" cm="1">
        <f t="array" ref="U31">_xlfn.IFS(S31&gt;I31,"KO : Le montant retenu est supérieur au montant présenté. Merci de revoir la ligne de contributions ou plafonner son montant.",I31=0,"",S31=I31,"OK",S31&lt;I31,"Montant instruit inférieur au montant présenté.")</f>
        <v/>
      </c>
      <c r="V31" s="400">
        <f t="shared" si="3"/>
        <v>0</v>
      </c>
    </row>
    <row r="32" spans="1:23">
      <c r="A32" s="37">
        <v>28</v>
      </c>
      <c r="B32" s="257"/>
      <c r="C32" s="280"/>
      <c r="D32" s="281"/>
      <c r="E32" s="258"/>
      <c r="F32" s="257"/>
      <c r="G32" s="265"/>
      <c r="H32" s="211"/>
      <c r="I32" s="236">
        <f t="shared" si="0"/>
        <v>0</v>
      </c>
      <c r="J32" s="266"/>
      <c r="K32" s="315">
        <f t="shared" si="1"/>
        <v>0</v>
      </c>
      <c r="L32" s="300">
        <f t="shared" si="4"/>
        <v>0</v>
      </c>
      <c r="M32" s="300">
        <f t="shared" si="5"/>
        <v>0</v>
      </c>
      <c r="N32" s="338">
        <f t="shared" si="6"/>
        <v>0</v>
      </c>
      <c r="O32" s="300">
        <f t="shared" si="7"/>
        <v>0</v>
      </c>
      <c r="P32" s="408">
        <f t="shared" si="8"/>
        <v>0</v>
      </c>
      <c r="Q32" s="300">
        <f t="shared" si="9"/>
        <v>0</v>
      </c>
      <c r="R32" s="339">
        <f t="shared" si="10"/>
        <v>0</v>
      </c>
      <c r="S32" s="211">
        <f t="shared" si="11"/>
        <v>0</v>
      </c>
      <c r="T32" s="289"/>
      <c r="U32" s="290" t="str" cm="1">
        <f t="array" ref="U32">_xlfn.IFS(S32&gt;I32,"KO : Le montant retenu est supérieur au montant présenté. Merci de revoir la ligne de contributions ou plafonner son montant.",I32=0,"",S32=I32,"OK",S32&lt;I32,"Montant instruit inférieur au montant présenté.")</f>
        <v/>
      </c>
      <c r="V32" s="400">
        <f t="shared" si="3"/>
        <v>0</v>
      </c>
    </row>
    <row r="33" spans="1:22">
      <c r="A33" s="37">
        <v>29</v>
      </c>
      <c r="B33" s="257"/>
      <c r="C33" s="280"/>
      <c r="D33" s="281"/>
      <c r="E33" s="258"/>
      <c r="F33" s="257"/>
      <c r="G33" s="265"/>
      <c r="H33" s="211"/>
      <c r="I33" s="236">
        <f t="shared" si="0"/>
        <v>0</v>
      </c>
      <c r="J33" s="266"/>
      <c r="K33" s="315">
        <f t="shared" si="1"/>
        <v>0</v>
      </c>
      <c r="L33" s="300">
        <f t="shared" si="4"/>
        <v>0</v>
      </c>
      <c r="M33" s="300">
        <f t="shared" si="5"/>
        <v>0</v>
      </c>
      <c r="N33" s="338">
        <f t="shared" si="6"/>
        <v>0</v>
      </c>
      <c r="O33" s="300">
        <f t="shared" si="7"/>
        <v>0</v>
      </c>
      <c r="P33" s="408">
        <f t="shared" si="8"/>
        <v>0</v>
      </c>
      <c r="Q33" s="300">
        <f t="shared" si="9"/>
        <v>0</v>
      </c>
      <c r="R33" s="339">
        <f t="shared" si="10"/>
        <v>0</v>
      </c>
      <c r="S33" s="211">
        <f t="shared" si="11"/>
        <v>0</v>
      </c>
      <c r="T33" s="289"/>
      <c r="U33" s="290" t="str" cm="1">
        <f t="array" ref="U33">_xlfn.IFS(S33&gt;I33,"KO : Le montant retenu est supérieur au montant présenté. Merci de revoir la ligne de contributions ou plafonner son montant.",I33=0,"",S33=I33,"OK",S33&lt;I33,"Montant instruit inférieur au montant présenté.")</f>
        <v/>
      </c>
      <c r="V33" s="400">
        <f t="shared" si="3"/>
        <v>0</v>
      </c>
    </row>
    <row r="34" spans="1:22">
      <c r="A34" s="37">
        <v>30</v>
      </c>
      <c r="B34" s="257"/>
      <c r="C34" s="280"/>
      <c r="D34" s="281"/>
      <c r="E34" s="258"/>
      <c r="F34" s="257"/>
      <c r="G34" s="265"/>
      <c r="H34" s="211"/>
      <c r="I34" s="236">
        <f t="shared" si="0"/>
        <v>0</v>
      </c>
      <c r="J34" s="266"/>
      <c r="K34" s="315">
        <f t="shared" si="1"/>
        <v>0</v>
      </c>
      <c r="L34" s="300">
        <f t="shared" si="4"/>
        <v>0</v>
      </c>
      <c r="M34" s="300">
        <f t="shared" si="5"/>
        <v>0</v>
      </c>
      <c r="N34" s="338">
        <f t="shared" si="6"/>
        <v>0</v>
      </c>
      <c r="O34" s="300">
        <f t="shared" si="7"/>
        <v>0</v>
      </c>
      <c r="P34" s="408">
        <f t="shared" si="8"/>
        <v>0</v>
      </c>
      <c r="Q34" s="300">
        <f t="shared" si="9"/>
        <v>0</v>
      </c>
      <c r="R34" s="339">
        <f t="shared" si="10"/>
        <v>0</v>
      </c>
      <c r="S34" s="211">
        <f t="shared" si="11"/>
        <v>0</v>
      </c>
      <c r="T34" s="289"/>
      <c r="U34" s="290" t="str" cm="1">
        <f t="array" ref="U34">_xlfn.IFS(S34&gt;I34,"KO : Le montant retenu est supérieur au montant présenté. Merci de revoir la ligne de contributions ou plafonner son montant.",I34=0,"",S34=I34,"OK",S34&lt;I34,"Montant instruit inférieur au montant présenté.")</f>
        <v/>
      </c>
      <c r="V34" s="400">
        <f t="shared" si="3"/>
        <v>0</v>
      </c>
    </row>
    <row r="35" spans="1:22">
      <c r="A35" s="37">
        <v>31</v>
      </c>
      <c r="B35" s="257"/>
      <c r="C35" s="280"/>
      <c r="D35" s="281"/>
      <c r="E35" s="258"/>
      <c r="F35" s="257"/>
      <c r="G35" s="265"/>
      <c r="H35" s="211"/>
      <c r="I35" s="236">
        <f t="shared" si="0"/>
        <v>0</v>
      </c>
      <c r="J35" s="266"/>
      <c r="K35" s="315">
        <f t="shared" si="1"/>
        <v>0</v>
      </c>
      <c r="L35" s="300">
        <f t="shared" si="4"/>
        <v>0</v>
      </c>
      <c r="M35" s="300">
        <f t="shared" si="5"/>
        <v>0</v>
      </c>
      <c r="N35" s="338">
        <f t="shared" si="6"/>
        <v>0</v>
      </c>
      <c r="O35" s="300">
        <f t="shared" si="7"/>
        <v>0</v>
      </c>
      <c r="P35" s="408">
        <f t="shared" si="8"/>
        <v>0</v>
      </c>
      <c r="Q35" s="300">
        <f t="shared" si="9"/>
        <v>0</v>
      </c>
      <c r="R35" s="339">
        <f t="shared" si="10"/>
        <v>0</v>
      </c>
      <c r="S35" s="211">
        <f t="shared" si="11"/>
        <v>0</v>
      </c>
      <c r="T35" s="289"/>
      <c r="U35" s="290" t="str" cm="1">
        <f t="array" ref="U35">_xlfn.IFS(S35&gt;I35,"KO : Le montant retenu est supérieur au montant présenté. Merci de revoir la ligne de contributions ou plafonner son montant.",I35=0,"",S35=I35,"OK",S35&lt;I35,"Montant instruit inférieur au montant présenté.")</f>
        <v/>
      </c>
      <c r="V35" s="400">
        <f t="shared" si="3"/>
        <v>0</v>
      </c>
    </row>
    <row r="36" spans="1:22">
      <c r="A36" s="37">
        <v>32</v>
      </c>
      <c r="B36" s="257"/>
      <c r="C36" s="280"/>
      <c r="D36" s="281"/>
      <c r="E36" s="258"/>
      <c r="F36" s="257"/>
      <c r="G36" s="265"/>
      <c r="H36" s="211"/>
      <c r="I36" s="236">
        <f t="shared" si="0"/>
        <v>0</v>
      </c>
      <c r="J36" s="266"/>
      <c r="K36" s="315">
        <f t="shared" si="1"/>
        <v>0</v>
      </c>
      <c r="L36" s="300">
        <f t="shared" si="4"/>
        <v>0</v>
      </c>
      <c r="M36" s="300">
        <f t="shared" si="5"/>
        <v>0</v>
      </c>
      <c r="N36" s="338">
        <f t="shared" si="6"/>
        <v>0</v>
      </c>
      <c r="O36" s="300">
        <f t="shared" si="7"/>
        <v>0</v>
      </c>
      <c r="P36" s="408">
        <f t="shared" si="8"/>
        <v>0</v>
      </c>
      <c r="Q36" s="300">
        <f t="shared" si="9"/>
        <v>0</v>
      </c>
      <c r="R36" s="339">
        <f t="shared" si="10"/>
        <v>0</v>
      </c>
      <c r="S36" s="211">
        <f t="shared" si="11"/>
        <v>0</v>
      </c>
      <c r="T36" s="289"/>
      <c r="U36" s="290" t="str" cm="1">
        <f t="array" ref="U36">_xlfn.IFS(S36&gt;I36,"KO : Le montant retenu est supérieur au montant présenté. Merci de revoir la ligne de contributions ou plafonner son montant.",I36=0,"",S36=I36,"OK",S36&lt;I36,"Montant instruit inférieur au montant présenté.")</f>
        <v/>
      </c>
      <c r="V36" s="400">
        <f t="shared" si="3"/>
        <v>0</v>
      </c>
    </row>
    <row r="37" spans="1:22">
      <c r="A37" s="37">
        <v>33</v>
      </c>
      <c r="B37" s="257"/>
      <c r="C37" s="280"/>
      <c r="D37" s="281"/>
      <c r="E37" s="258"/>
      <c r="F37" s="257"/>
      <c r="G37" s="265"/>
      <c r="H37" s="211"/>
      <c r="I37" s="236">
        <f t="shared" si="0"/>
        <v>0</v>
      </c>
      <c r="J37" s="266"/>
      <c r="K37" s="315">
        <f t="shared" ref="K37:K68" si="12">B37</f>
        <v>0</v>
      </c>
      <c r="L37" s="300">
        <f t="shared" si="4"/>
        <v>0</v>
      </c>
      <c r="M37" s="300">
        <f t="shared" si="5"/>
        <v>0</v>
      </c>
      <c r="N37" s="338">
        <f t="shared" si="6"/>
        <v>0</v>
      </c>
      <c r="O37" s="300">
        <f t="shared" si="7"/>
        <v>0</v>
      </c>
      <c r="P37" s="408">
        <f t="shared" si="8"/>
        <v>0</v>
      </c>
      <c r="Q37" s="300">
        <f t="shared" si="9"/>
        <v>0</v>
      </c>
      <c r="R37" s="339">
        <f t="shared" si="10"/>
        <v>0</v>
      </c>
      <c r="S37" s="211">
        <f t="shared" si="11"/>
        <v>0</v>
      </c>
      <c r="T37" s="289"/>
      <c r="U37" s="290" t="str" cm="1">
        <f t="array" ref="U37">_xlfn.IFS(S37&gt;I37,"KO : Le montant retenu est supérieur au montant présenté. Merci de revoir la ligne de contributions ou plafonner son montant.",I37=0,"",S37=I37,"OK",S37&lt;I37,"Montant instruit inférieur au montant présenté.")</f>
        <v/>
      </c>
      <c r="V37" s="400">
        <f t="shared" si="3"/>
        <v>0</v>
      </c>
    </row>
    <row r="38" spans="1:22">
      <c r="A38" s="37">
        <v>34</v>
      </c>
      <c r="B38" s="257"/>
      <c r="C38" s="280"/>
      <c r="D38" s="281"/>
      <c r="E38" s="258"/>
      <c r="F38" s="257"/>
      <c r="G38" s="265"/>
      <c r="H38" s="211"/>
      <c r="I38" s="236">
        <f t="shared" si="0"/>
        <v>0</v>
      </c>
      <c r="J38" s="266"/>
      <c r="K38" s="315">
        <f t="shared" si="12"/>
        <v>0</v>
      </c>
      <c r="L38" s="300">
        <f t="shared" si="4"/>
        <v>0</v>
      </c>
      <c r="M38" s="300">
        <f t="shared" ref="M38:M69" si="13">D38</f>
        <v>0</v>
      </c>
      <c r="N38" s="338">
        <f t="shared" ref="N38:N69" si="14">E38</f>
        <v>0</v>
      </c>
      <c r="O38" s="300">
        <f t="shared" ref="O38:O69" si="15">F38</f>
        <v>0</v>
      </c>
      <c r="P38" s="408">
        <f t="shared" ref="P38:P69" si="16">G38</f>
        <v>0</v>
      </c>
      <c r="Q38" s="300">
        <f t="shared" ref="Q38:Q69" si="17">H38</f>
        <v>0</v>
      </c>
      <c r="R38" s="339">
        <f t="shared" ref="R38:R69" si="18">I38</f>
        <v>0</v>
      </c>
      <c r="S38" s="211">
        <f t="shared" si="11"/>
        <v>0</v>
      </c>
      <c r="T38" s="289"/>
      <c r="U38" s="290" t="str" cm="1">
        <f t="array" ref="U38">_xlfn.IFS(S38&gt;I38,"KO : Le montant retenu est supérieur au montant présenté. Merci de revoir la ligne de contributions ou plafonner son montant.",I38=0,"",S38=I38,"OK",S38&lt;I38,"Montant instruit inférieur au montant présenté.")</f>
        <v/>
      </c>
      <c r="V38" s="400">
        <f t="shared" si="3"/>
        <v>0</v>
      </c>
    </row>
    <row r="39" spans="1:22">
      <c r="A39" s="37">
        <v>35</v>
      </c>
      <c r="B39" s="257"/>
      <c r="C39" s="280"/>
      <c r="D39" s="281"/>
      <c r="E39" s="258"/>
      <c r="F39" s="257"/>
      <c r="G39" s="265"/>
      <c r="H39" s="211"/>
      <c r="I39" s="236">
        <f t="shared" si="0"/>
        <v>0</v>
      </c>
      <c r="J39" s="266"/>
      <c r="K39" s="315">
        <f t="shared" si="12"/>
        <v>0</v>
      </c>
      <c r="L39" s="300">
        <f t="shared" si="4"/>
        <v>0</v>
      </c>
      <c r="M39" s="300">
        <f t="shared" si="13"/>
        <v>0</v>
      </c>
      <c r="N39" s="338">
        <f t="shared" si="14"/>
        <v>0</v>
      </c>
      <c r="O39" s="300">
        <f t="shared" si="15"/>
        <v>0</v>
      </c>
      <c r="P39" s="408">
        <f t="shared" si="16"/>
        <v>0</v>
      </c>
      <c r="Q39" s="300">
        <f t="shared" si="17"/>
        <v>0</v>
      </c>
      <c r="R39" s="339">
        <f t="shared" si="18"/>
        <v>0</v>
      </c>
      <c r="S39" s="211">
        <f t="shared" si="11"/>
        <v>0</v>
      </c>
      <c r="T39" s="289"/>
      <c r="U39" s="290" t="str" cm="1">
        <f t="array" ref="U39">_xlfn.IFS(S39&gt;I39,"KO : Le montant retenu est supérieur au montant présenté. Merci de revoir la ligne de contributions ou plafonner son montant.",I39=0,"",S39=I39,"OK",S39&lt;I39,"Montant instruit inférieur au montant présenté.")</f>
        <v/>
      </c>
      <c r="V39" s="400">
        <f t="shared" si="3"/>
        <v>0</v>
      </c>
    </row>
    <row r="40" spans="1:22">
      <c r="A40" s="37">
        <v>36</v>
      </c>
      <c r="B40" s="257"/>
      <c r="C40" s="280"/>
      <c r="D40" s="281"/>
      <c r="E40" s="258"/>
      <c r="F40" s="257"/>
      <c r="G40" s="265"/>
      <c r="H40" s="211"/>
      <c r="I40" s="236">
        <f t="shared" si="0"/>
        <v>0</v>
      </c>
      <c r="J40" s="266"/>
      <c r="K40" s="315">
        <f t="shared" si="12"/>
        <v>0</v>
      </c>
      <c r="L40" s="300">
        <f t="shared" si="4"/>
        <v>0</v>
      </c>
      <c r="M40" s="300">
        <f t="shared" si="13"/>
        <v>0</v>
      </c>
      <c r="N40" s="338">
        <f t="shared" si="14"/>
        <v>0</v>
      </c>
      <c r="O40" s="300">
        <f t="shared" si="15"/>
        <v>0</v>
      </c>
      <c r="P40" s="408">
        <f t="shared" si="16"/>
        <v>0</v>
      </c>
      <c r="Q40" s="300">
        <f t="shared" si="17"/>
        <v>0</v>
      </c>
      <c r="R40" s="339">
        <f t="shared" si="18"/>
        <v>0</v>
      </c>
      <c r="S40" s="211">
        <f t="shared" si="11"/>
        <v>0</v>
      </c>
      <c r="T40" s="289"/>
      <c r="U40" s="290" t="str" cm="1">
        <f t="array" ref="U40">_xlfn.IFS(S40&gt;I40,"KO : Le montant retenu est supérieur au montant présenté. Merci de revoir la ligne de contributions ou plafonner son montant.",I40=0,"",S40=I40,"OK",S40&lt;I40,"Montant instruit inférieur au montant présenté.")</f>
        <v/>
      </c>
      <c r="V40" s="400">
        <f t="shared" si="3"/>
        <v>0</v>
      </c>
    </row>
    <row r="41" spans="1:22">
      <c r="A41" s="37">
        <v>37</v>
      </c>
      <c r="B41" s="257"/>
      <c r="C41" s="280"/>
      <c r="D41" s="281"/>
      <c r="E41" s="258"/>
      <c r="F41" s="257"/>
      <c r="G41" s="265"/>
      <c r="H41" s="211"/>
      <c r="I41" s="236">
        <f t="shared" si="0"/>
        <v>0</v>
      </c>
      <c r="J41" s="266"/>
      <c r="K41" s="315">
        <f t="shared" si="12"/>
        <v>0</v>
      </c>
      <c r="L41" s="300">
        <f t="shared" si="4"/>
        <v>0</v>
      </c>
      <c r="M41" s="300">
        <f t="shared" si="13"/>
        <v>0</v>
      </c>
      <c r="N41" s="338">
        <f t="shared" si="14"/>
        <v>0</v>
      </c>
      <c r="O41" s="300">
        <f t="shared" si="15"/>
        <v>0</v>
      </c>
      <c r="P41" s="408">
        <f t="shared" si="16"/>
        <v>0</v>
      </c>
      <c r="Q41" s="300">
        <f t="shared" si="17"/>
        <v>0</v>
      </c>
      <c r="R41" s="339">
        <f t="shared" si="18"/>
        <v>0</v>
      </c>
      <c r="S41" s="211">
        <f t="shared" si="11"/>
        <v>0</v>
      </c>
      <c r="T41" s="289"/>
      <c r="U41" s="290" t="str" cm="1">
        <f t="array" ref="U41">_xlfn.IFS(S41&gt;I41,"KO : Le montant retenu est supérieur au montant présenté. Merci de revoir la ligne de contributions ou plafonner son montant.",I41=0,"",S41=I41,"OK",S41&lt;I41,"Montant instruit inférieur au montant présenté.")</f>
        <v/>
      </c>
      <c r="V41" s="400">
        <f t="shared" si="3"/>
        <v>0</v>
      </c>
    </row>
    <row r="42" spans="1:22">
      <c r="A42" s="37">
        <v>38</v>
      </c>
      <c r="B42" s="257"/>
      <c r="C42" s="280"/>
      <c r="D42" s="281"/>
      <c r="E42" s="258"/>
      <c r="F42" s="257"/>
      <c r="G42" s="265"/>
      <c r="H42" s="211"/>
      <c r="I42" s="236">
        <f t="shared" si="0"/>
        <v>0</v>
      </c>
      <c r="J42" s="266"/>
      <c r="K42" s="315">
        <f t="shared" si="12"/>
        <v>0</v>
      </c>
      <c r="L42" s="300">
        <f t="shared" si="4"/>
        <v>0</v>
      </c>
      <c r="M42" s="300">
        <f t="shared" si="13"/>
        <v>0</v>
      </c>
      <c r="N42" s="338">
        <f t="shared" si="14"/>
        <v>0</v>
      </c>
      <c r="O42" s="300">
        <f t="shared" si="15"/>
        <v>0</v>
      </c>
      <c r="P42" s="408">
        <f t="shared" si="16"/>
        <v>0</v>
      </c>
      <c r="Q42" s="300">
        <f t="shared" si="17"/>
        <v>0</v>
      </c>
      <c r="R42" s="339">
        <f t="shared" si="18"/>
        <v>0</v>
      </c>
      <c r="S42" s="211">
        <f t="shared" si="11"/>
        <v>0</v>
      </c>
      <c r="T42" s="289"/>
      <c r="U42" s="290" t="str" cm="1">
        <f t="array" ref="U42">_xlfn.IFS(S42&gt;I42,"KO : Le montant retenu est supérieur au montant présenté. Merci de revoir la ligne de contributions ou plafonner son montant.",I42=0,"",S42=I42,"OK",S42&lt;I42,"Montant instruit inférieur au montant présenté.")</f>
        <v/>
      </c>
      <c r="V42" s="400">
        <f t="shared" si="3"/>
        <v>0</v>
      </c>
    </row>
    <row r="43" spans="1:22">
      <c r="A43" s="37">
        <v>39</v>
      </c>
      <c r="B43" s="257"/>
      <c r="C43" s="280"/>
      <c r="D43" s="281"/>
      <c r="E43" s="258"/>
      <c r="F43" s="257"/>
      <c r="G43" s="265"/>
      <c r="H43" s="211"/>
      <c r="I43" s="236">
        <f t="shared" si="0"/>
        <v>0</v>
      </c>
      <c r="J43" s="266"/>
      <c r="K43" s="315">
        <f t="shared" si="12"/>
        <v>0</v>
      </c>
      <c r="L43" s="300">
        <f t="shared" si="4"/>
        <v>0</v>
      </c>
      <c r="M43" s="300">
        <f t="shared" si="13"/>
        <v>0</v>
      </c>
      <c r="N43" s="338">
        <f t="shared" si="14"/>
        <v>0</v>
      </c>
      <c r="O43" s="300">
        <f t="shared" si="15"/>
        <v>0</v>
      </c>
      <c r="P43" s="408">
        <f t="shared" si="16"/>
        <v>0</v>
      </c>
      <c r="Q43" s="300">
        <f t="shared" si="17"/>
        <v>0</v>
      </c>
      <c r="R43" s="339">
        <f t="shared" si="18"/>
        <v>0</v>
      </c>
      <c r="S43" s="211">
        <f t="shared" si="11"/>
        <v>0</v>
      </c>
      <c r="T43" s="289"/>
      <c r="U43" s="290" t="str" cm="1">
        <f t="array" ref="U43">_xlfn.IFS(S43&gt;I43,"KO : Le montant retenu est supérieur au montant présenté. Merci de revoir la ligne de contributions ou plafonner son montant.",I43=0,"",S43=I43,"OK",S43&lt;I43,"Montant instruit inférieur au montant présenté.")</f>
        <v/>
      </c>
      <c r="V43" s="400">
        <f t="shared" si="3"/>
        <v>0</v>
      </c>
    </row>
    <row r="44" spans="1:22">
      <c r="A44" s="37">
        <v>40</v>
      </c>
      <c r="B44" s="257"/>
      <c r="C44" s="280"/>
      <c r="D44" s="281"/>
      <c r="E44" s="258"/>
      <c r="F44" s="257"/>
      <c r="G44" s="265"/>
      <c r="H44" s="211"/>
      <c r="I44" s="236">
        <f t="shared" si="0"/>
        <v>0</v>
      </c>
      <c r="J44" s="266"/>
      <c r="K44" s="315">
        <f t="shared" si="12"/>
        <v>0</v>
      </c>
      <c r="L44" s="300">
        <f t="shared" si="4"/>
        <v>0</v>
      </c>
      <c r="M44" s="300">
        <f t="shared" si="13"/>
        <v>0</v>
      </c>
      <c r="N44" s="338">
        <f t="shared" si="14"/>
        <v>0</v>
      </c>
      <c r="O44" s="300">
        <f t="shared" si="15"/>
        <v>0</v>
      </c>
      <c r="P44" s="408">
        <f t="shared" si="16"/>
        <v>0</v>
      </c>
      <c r="Q44" s="300">
        <f t="shared" si="17"/>
        <v>0</v>
      </c>
      <c r="R44" s="339">
        <f t="shared" si="18"/>
        <v>0</v>
      </c>
      <c r="S44" s="211">
        <f t="shared" si="11"/>
        <v>0</v>
      </c>
      <c r="T44" s="289"/>
      <c r="U44" s="290" t="str" cm="1">
        <f t="array" ref="U44">_xlfn.IFS(S44&gt;I44,"KO : Le montant retenu est supérieur au montant présenté. Merci de revoir la ligne de contributions ou plafonner son montant.",I44=0,"",S44=I44,"OK",S44&lt;I44,"Montant instruit inférieur au montant présenté.")</f>
        <v/>
      </c>
      <c r="V44" s="400">
        <f t="shared" si="3"/>
        <v>0</v>
      </c>
    </row>
    <row r="45" spans="1:22">
      <c r="A45" s="37">
        <v>41</v>
      </c>
      <c r="B45" s="257"/>
      <c r="C45" s="280"/>
      <c r="D45" s="281"/>
      <c r="E45" s="258"/>
      <c r="F45" s="257"/>
      <c r="G45" s="265"/>
      <c r="H45" s="211"/>
      <c r="I45" s="236">
        <f t="shared" si="0"/>
        <v>0</v>
      </c>
      <c r="J45" s="266"/>
      <c r="K45" s="315">
        <f t="shared" si="12"/>
        <v>0</v>
      </c>
      <c r="L45" s="300">
        <f t="shared" si="4"/>
        <v>0</v>
      </c>
      <c r="M45" s="300">
        <f t="shared" si="13"/>
        <v>0</v>
      </c>
      <c r="N45" s="338">
        <f t="shared" si="14"/>
        <v>0</v>
      </c>
      <c r="O45" s="300">
        <f t="shared" si="15"/>
        <v>0</v>
      </c>
      <c r="P45" s="408">
        <f t="shared" si="16"/>
        <v>0</v>
      </c>
      <c r="Q45" s="300">
        <f t="shared" si="17"/>
        <v>0</v>
      </c>
      <c r="R45" s="339">
        <f t="shared" si="18"/>
        <v>0</v>
      </c>
      <c r="S45" s="211">
        <f t="shared" si="11"/>
        <v>0</v>
      </c>
      <c r="T45" s="289"/>
      <c r="U45" s="290" t="str" cm="1">
        <f t="array" ref="U45">_xlfn.IFS(S45&gt;I45,"KO : Le montant retenu est supérieur au montant présenté. Merci de revoir la ligne de contributions ou plafonner son montant.",I45=0,"",S45=I45,"OK",S45&lt;I45,"Montant instruit inférieur au montant présenté.")</f>
        <v/>
      </c>
      <c r="V45" s="400">
        <f t="shared" si="3"/>
        <v>0</v>
      </c>
    </row>
    <row r="46" spans="1:22">
      <c r="A46" s="37">
        <v>42</v>
      </c>
      <c r="B46" s="257"/>
      <c r="C46" s="280"/>
      <c r="D46" s="281"/>
      <c r="E46" s="258"/>
      <c r="F46" s="257"/>
      <c r="G46" s="265"/>
      <c r="H46" s="211"/>
      <c r="I46" s="236">
        <f t="shared" si="0"/>
        <v>0</v>
      </c>
      <c r="J46" s="266"/>
      <c r="K46" s="315">
        <f t="shared" si="12"/>
        <v>0</v>
      </c>
      <c r="L46" s="300">
        <f t="shared" si="4"/>
        <v>0</v>
      </c>
      <c r="M46" s="300">
        <f t="shared" si="13"/>
        <v>0</v>
      </c>
      <c r="N46" s="338">
        <f t="shared" si="14"/>
        <v>0</v>
      </c>
      <c r="O46" s="300">
        <f t="shared" si="15"/>
        <v>0</v>
      </c>
      <c r="P46" s="408">
        <f t="shared" si="16"/>
        <v>0</v>
      </c>
      <c r="Q46" s="300">
        <f t="shared" si="17"/>
        <v>0</v>
      </c>
      <c r="R46" s="339">
        <f t="shared" si="18"/>
        <v>0</v>
      </c>
      <c r="S46" s="211">
        <f t="shared" si="11"/>
        <v>0</v>
      </c>
      <c r="T46" s="289"/>
      <c r="U46" s="290" t="str" cm="1">
        <f t="array" ref="U46">_xlfn.IFS(S46&gt;I46,"KO : Le montant retenu est supérieur au montant présenté. Merci de revoir la ligne de contributions ou plafonner son montant.",I46=0,"",S46=I46,"OK",S46&lt;I46,"Montant instruit inférieur au montant présenté.")</f>
        <v/>
      </c>
      <c r="V46" s="400">
        <f t="shared" si="3"/>
        <v>0</v>
      </c>
    </row>
    <row r="47" spans="1:22">
      <c r="A47" s="37">
        <v>43</v>
      </c>
      <c r="B47" s="257"/>
      <c r="C47" s="280"/>
      <c r="D47" s="281"/>
      <c r="E47" s="258"/>
      <c r="F47" s="257"/>
      <c r="G47" s="265"/>
      <c r="H47" s="211"/>
      <c r="I47" s="236">
        <f t="shared" si="0"/>
        <v>0</v>
      </c>
      <c r="J47" s="266"/>
      <c r="K47" s="315">
        <f t="shared" si="12"/>
        <v>0</v>
      </c>
      <c r="L47" s="300">
        <f t="shared" si="4"/>
        <v>0</v>
      </c>
      <c r="M47" s="300">
        <f t="shared" si="13"/>
        <v>0</v>
      </c>
      <c r="N47" s="338">
        <f t="shared" si="14"/>
        <v>0</v>
      </c>
      <c r="O47" s="300">
        <f t="shared" si="15"/>
        <v>0</v>
      </c>
      <c r="P47" s="408">
        <f t="shared" si="16"/>
        <v>0</v>
      </c>
      <c r="Q47" s="300">
        <f t="shared" si="17"/>
        <v>0</v>
      </c>
      <c r="R47" s="339">
        <f t="shared" si="18"/>
        <v>0</v>
      </c>
      <c r="S47" s="211">
        <f t="shared" si="11"/>
        <v>0</v>
      </c>
      <c r="T47" s="289"/>
      <c r="U47" s="290" t="str" cm="1">
        <f t="array" ref="U47">_xlfn.IFS(S47&gt;I47,"KO : Le montant retenu est supérieur au montant présenté. Merci de revoir la ligne de contributions ou plafonner son montant.",I47=0,"",S47=I47,"OK",S47&lt;I47,"Montant instruit inférieur au montant présenté.")</f>
        <v/>
      </c>
      <c r="V47" s="400">
        <f t="shared" si="3"/>
        <v>0</v>
      </c>
    </row>
    <row r="48" spans="1:22">
      <c r="A48" s="37">
        <v>44</v>
      </c>
      <c r="B48" s="257"/>
      <c r="C48" s="280"/>
      <c r="D48" s="281"/>
      <c r="E48" s="258"/>
      <c r="F48" s="257"/>
      <c r="G48" s="265"/>
      <c r="H48" s="211"/>
      <c r="I48" s="236">
        <f t="shared" si="0"/>
        <v>0</v>
      </c>
      <c r="J48" s="266"/>
      <c r="K48" s="315">
        <f t="shared" si="12"/>
        <v>0</v>
      </c>
      <c r="L48" s="300">
        <f t="shared" si="4"/>
        <v>0</v>
      </c>
      <c r="M48" s="300">
        <f t="shared" si="13"/>
        <v>0</v>
      </c>
      <c r="N48" s="338">
        <f t="shared" si="14"/>
        <v>0</v>
      </c>
      <c r="O48" s="300">
        <f t="shared" si="15"/>
        <v>0</v>
      </c>
      <c r="P48" s="408">
        <f t="shared" si="16"/>
        <v>0</v>
      </c>
      <c r="Q48" s="300">
        <f t="shared" si="17"/>
        <v>0</v>
      </c>
      <c r="R48" s="339">
        <f t="shared" si="18"/>
        <v>0</v>
      </c>
      <c r="S48" s="211">
        <f t="shared" si="11"/>
        <v>0</v>
      </c>
      <c r="T48" s="289"/>
      <c r="U48" s="290" t="str" cm="1">
        <f t="array" ref="U48">_xlfn.IFS(S48&gt;I48,"KO : Le montant retenu est supérieur au montant présenté. Merci de revoir la ligne de contributions ou plafonner son montant.",I48=0,"",S48=I48,"OK",S48&lt;I48,"Montant instruit inférieur au montant présenté.")</f>
        <v/>
      </c>
      <c r="V48" s="400">
        <f t="shared" si="3"/>
        <v>0</v>
      </c>
    </row>
    <row r="49" spans="1:22">
      <c r="A49" s="37">
        <v>45</v>
      </c>
      <c r="B49" s="257"/>
      <c r="C49" s="280"/>
      <c r="D49" s="281"/>
      <c r="E49" s="258"/>
      <c r="F49" s="257"/>
      <c r="G49" s="265"/>
      <c r="H49" s="211"/>
      <c r="I49" s="236">
        <f t="shared" si="0"/>
        <v>0</v>
      </c>
      <c r="J49" s="266"/>
      <c r="K49" s="315">
        <f t="shared" si="12"/>
        <v>0</v>
      </c>
      <c r="L49" s="300">
        <f t="shared" si="4"/>
        <v>0</v>
      </c>
      <c r="M49" s="300">
        <f t="shared" si="13"/>
        <v>0</v>
      </c>
      <c r="N49" s="338">
        <f t="shared" si="14"/>
        <v>0</v>
      </c>
      <c r="O49" s="300">
        <f t="shared" si="15"/>
        <v>0</v>
      </c>
      <c r="P49" s="408">
        <f t="shared" si="16"/>
        <v>0</v>
      </c>
      <c r="Q49" s="300">
        <f t="shared" si="17"/>
        <v>0</v>
      </c>
      <c r="R49" s="339">
        <f t="shared" si="18"/>
        <v>0</v>
      </c>
      <c r="S49" s="211">
        <f t="shared" si="11"/>
        <v>0</v>
      </c>
      <c r="T49" s="289"/>
      <c r="U49" s="290" t="str" cm="1">
        <f t="array" ref="U49">_xlfn.IFS(S49&gt;I49,"KO : Le montant retenu est supérieur au montant présenté. Merci de revoir la ligne de contributions ou plafonner son montant.",I49=0,"",S49=I49,"OK",S49&lt;I49,"Montant instruit inférieur au montant présenté.")</f>
        <v/>
      </c>
      <c r="V49" s="400">
        <f t="shared" si="3"/>
        <v>0</v>
      </c>
    </row>
    <row r="50" spans="1:22">
      <c r="A50" s="37">
        <v>46</v>
      </c>
      <c r="B50" s="257"/>
      <c r="C50" s="280"/>
      <c r="D50" s="281"/>
      <c r="E50" s="258"/>
      <c r="F50" s="257"/>
      <c r="G50" s="265"/>
      <c r="H50" s="211"/>
      <c r="I50" s="236">
        <f t="shared" si="0"/>
        <v>0</v>
      </c>
      <c r="J50" s="266"/>
      <c r="K50" s="315">
        <f t="shared" si="12"/>
        <v>0</v>
      </c>
      <c r="L50" s="300">
        <f t="shared" si="4"/>
        <v>0</v>
      </c>
      <c r="M50" s="300">
        <f t="shared" si="13"/>
        <v>0</v>
      </c>
      <c r="N50" s="338">
        <f t="shared" si="14"/>
        <v>0</v>
      </c>
      <c r="O50" s="300">
        <f t="shared" si="15"/>
        <v>0</v>
      </c>
      <c r="P50" s="408">
        <f t="shared" si="16"/>
        <v>0</v>
      </c>
      <c r="Q50" s="300">
        <f t="shared" si="17"/>
        <v>0</v>
      </c>
      <c r="R50" s="339">
        <f t="shared" si="18"/>
        <v>0</v>
      </c>
      <c r="S50" s="211">
        <f t="shared" si="11"/>
        <v>0</v>
      </c>
      <c r="T50" s="289"/>
      <c r="U50" s="290" t="str" cm="1">
        <f t="array" ref="U50">_xlfn.IFS(S50&gt;I50,"KO : Le montant retenu est supérieur au montant présenté. Merci de revoir la ligne de contributions ou plafonner son montant.",I50=0,"",S50=I50,"OK",S50&lt;I50,"Montant instruit inférieur au montant présenté.")</f>
        <v/>
      </c>
      <c r="V50" s="400">
        <f t="shared" si="3"/>
        <v>0</v>
      </c>
    </row>
    <row r="51" spans="1:22">
      <c r="A51" s="37">
        <v>47</v>
      </c>
      <c r="B51" s="257"/>
      <c r="C51" s="280"/>
      <c r="D51" s="281"/>
      <c r="E51" s="258"/>
      <c r="F51" s="257"/>
      <c r="G51" s="265"/>
      <c r="H51" s="211"/>
      <c r="I51" s="236">
        <f t="shared" si="0"/>
        <v>0</v>
      </c>
      <c r="J51" s="266"/>
      <c r="K51" s="315">
        <f t="shared" si="12"/>
        <v>0</v>
      </c>
      <c r="L51" s="300">
        <f t="shared" si="4"/>
        <v>0</v>
      </c>
      <c r="M51" s="300">
        <f t="shared" si="13"/>
        <v>0</v>
      </c>
      <c r="N51" s="338">
        <f t="shared" si="14"/>
        <v>0</v>
      </c>
      <c r="O51" s="300">
        <f t="shared" si="15"/>
        <v>0</v>
      </c>
      <c r="P51" s="408">
        <f t="shared" si="16"/>
        <v>0</v>
      </c>
      <c r="Q51" s="300">
        <f t="shared" si="17"/>
        <v>0</v>
      </c>
      <c r="R51" s="339">
        <f t="shared" si="18"/>
        <v>0</v>
      </c>
      <c r="S51" s="211">
        <f t="shared" si="11"/>
        <v>0</v>
      </c>
      <c r="T51" s="289"/>
      <c r="U51" s="290" t="str" cm="1">
        <f t="array" ref="U51">_xlfn.IFS(S51&gt;I51,"KO : Le montant retenu est supérieur au montant présenté. Merci de revoir la ligne de contributions ou plafonner son montant.",I51=0,"",S51=I51,"OK",S51&lt;I51,"Montant instruit inférieur au montant présenté.")</f>
        <v/>
      </c>
      <c r="V51" s="400">
        <f t="shared" si="3"/>
        <v>0</v>
      </c>
    </row>
    <row r="52" spans="1:22">
      <c r="A52" s="37">
        <v>48</v>
      </c>
      <c r="B52" s="257"/>
      <c r="C52" s="280"/>
      <c r="D52" s="281"/>
      <c r="E52" s="258"/>
      <c r="F52" s="257"/>
      <c r="G52" s="265"/>
      <c r="H52" s="211"/>
      <c r="I52" s="236">
        <f t="shared" si="0"/>
        <v>0</v>
      </c>
      <c r="J52" s="266"/>
      <c r="K52" s="315">
        <f t="shared" si="12"/>
        <v>0</v>
      </c>
      <c r="L52" s="300">
        <f t="shared" si="4"/>
        <v>0</v>
      </c>
      <c r="M52" s="300">
        <f t="shared" si="13"/>
        <v>0</v>
      </c>
      <c r="N52" s="338">
        <f t="shared" si="14"/>
        <v>0</v>
      </c>
      <c r="O52" s="300">
        <f t="shared" si="15"/>
        <v>0</v>
      </c>
      <c r="P52" s="408">
        <f t="shared" si="16"/>
        <v>0</v>
      </c>
      <c r="Q52" s="300">
        <f t="shared" si="17"/>
        <v>0</v>
      </c>
      <c r="R52" s="339">
        <f t="shared" si="18"/>
        <v>0</v>
      </c>
      <c r="S52" s="211">
        <f t="shared" si="11"/>
        <v>0</v>
      </c>
      <c r="T52" s="289"/>
      <c r="U52" s="290" t="str" cm="1">
        <f t="array" ref="U52">_xlfn.IFS(S52&gt;I52,"KO : Le montant retenu est supérieur au montant présenté. Merci de revoir la ligne de contributions ou plafonner son montant.",I52=0,"",S52=I52,"OK",S52&lt;I52,"Montant instruit inférieur au montant présenté.")</f>
        <v/>
      </c>
      <c r="V52" s="400">
        <f t="shared" si="3"/>
        <v>0</v>
      </c>
    </row>
    <row r="53" spans="1:22">
      <c r="A53" s="37">
        <v>49</v>
      </c>
      <c r="B53" s="257"/>
      <c r="C53" s="280"/>
      <c r="D53" s="281"/>
      <c r="E53" s="258"/>
      <c r="F53" s="257"/>
      <c r="G53" s="265"/>
      <c r="H53" s="211"/>
      <c r="I53" s="236">
        <f t="shared" si="0"/>
        <v>0</v>
      </c>
      <c r="J53" s="266"/>
      <c r="K53" s="315">
        <f t="shared" si="12"/>
        <v>0</v>
      </c>
      <c r="L53" s="300">
        <f t="shared" si="4"/>
        <v>0</v>
      </c>
      <c r="M53" s="300">
        <f t="shared" si="13"/>
        <v>0</v>
      </c>
      <c r="N53" s="338">
        <f t="shared" si="14"/>
        <v>0</v>
      </c>
      <c r="O53" s="300">
        <f t="shared" si="15"/>
        <v>0</v>
      </c>
      <c r="P53" s="408">
        <f t="shared" si="16"/>
        <v>0</v>
      </c>
      <c r="Q53" s="300">
        <f t="shared" si="17"/>
        <v>0</v>
      </c>
      <c r="R53" s="339">
        <f t="shared" si="18"/>
        <v>0</v>
      </c>
      <c r="S53" s="211">
        <f t="shared" si="11"/>
        <v>0</v>
      </c>
      <c r="T53" s="289"/>
      <c r="U53" s="290" t="str" cm="1">
        <f t="array" ref="U53">_xlfn.IFS(S53&gt;I53,"KO : Le montant retenu est supérieur au montant présenté. Merci de revoir la ligne de contributions ou plafonner son montant.",I53=0,"",S53=I53,"OK",S53&lt;I53,"Montant instruit inférieur au montant présenté.")</f>
        <v/>
      </c>
      <c r="V53" s="400">
        <f t="shared" si="3"/>
        <v>0</v>
      </c>
    </row>
    <row r="54" spans="1:22">
      <c r="A54" s="37">
        <v>50</v>
      </c>
      <c r="B54" s="257"/>
      <c r="C54" s="280"/>
      <c r="D54" s="281"/>
      <c r="E54" s="258"/>
      <c r="F54" s="257"/>
      <c r="G54" s="265"/>
      <c r="H54" s="211"/>
      <c r="I54" s="236">
        <f t="shared" si="0"/>
        <v>0</v>
      </c>
      <c r="J54" s="266"/>
      <c r="K54" s="315">
        <f t="shared" si="12"/>
        <v>0</v>
      </c>
      <c r="L54" s="300">
        <f t="shared" si="4"/>
        <v>0</v>
      </c>
      <c r="M54" s="300">
        <f t="shared" si="13"/>
        <v>0</v>
      </c>
      <c r="N54" s="338">
        <f t="shared" si="14"/>
        <v>0</v>
      </c>
      <c r="O54" s="300">
        <f t="shared" si="15"/>
        <v>0</v>
      </c>
      <c r="P54" s="408">
        <f t="shared" si="16"/>
        <v>0</v>
      </c>
      <c r="Q54" s="300">
        <f t="shared" si="17"/>
        <v>0</v>
      </c>
      <c r="R54" s="339">
        <f t="shared" si="18"/>
        <v>0</v>
      </c>
      <c r="S54" s="211">
        <f t="shared" si="11"/>
        <v>0</v>
      </c>
      <c r="T54" s="289"/>
      <c r="U54" s="290" t="str" cm="1">
        <f t="array" ref="U54">_xlfn.IFS(S54&gt;I54,"KO : Le montant retenu est supérieur au montant présenté. Merci de revoir la ligne de contributions ou plafonner son montant.",I54=0,"",S54=I54,"OK",S54&lt;I54,"Montant instruit inférieur au montant présenté.")</f>
        <v/>
      </c>
      <c r="V54" s="400">
        <f t="shared" si="3"/>
        <v>0</v>
      </c>
    </row>
    <row r="55" spans="1:22">
      <c r="A55" s="37">
        <v>51</v>
      </c>
      <c r="B55" s="257"/>
      <c r="C55" s="280"/>
      <c r="D55" s="281"/>
      <c r="E55" s="258"/>
      <c r="F55" s="257"/>
      <c r="G55" s="265"/>
      <c r="H55" s="211"/>
      <c r="I55" s="236">
        <f t="shared" si="0"/>
        <v>0</v>
      </c>
      <c r="J55" s="266"/>
      <c r="K55" s="315">
        <f t="shared" si="12"/>
        <v>0</v>
      </c>
      <c r="L55" s="300">
        <f t="shared" si="4"/>
        <v>0</v>
      </c>
      <c r="M55" s="300">
        <f t="shared" si="13"/>
        <v>0</v>
      </c>
      <c r="N55" s="338">
        <f t="shared" si="14"/>
        <v>0</v>
      </c>
      <c r="O55" s="300">
        <f t="shared" si="15"/>
        <v>0</v>
      </c>
      <c r="P55" s="408">
        <f t="shared" si="16"/>
        <v>0</v>
      </c>
      <c r="Q55" s="300">
        <f t="shared" si="17"/>
        <v>0</v>
      </c>
      <c r="R55" s="339">
        <f t="shared" si="18"/>
        <v>0</v>
      </c>
      <c r="S55" s="211">
        <f t="shared" si="11"/>
        <v>0</v>
      </c>
      <c r="T55" s="289"/>
      <c r="U55" s="290" t="str" cm="1">
        <f t="array" ref="U55">_xlfn.IFS(S55&gt;I55,"KO : Le montant retenu est supérieur au montant présenté. Merci de revoir la ligne de contributions ou plafonner son montant.",I55=0,"",S55=I55,"OK",S55&lt;I55,"Montant instruit inférieur au montant présenté.")</f>
        <v/>
      </c>
      <c r="V55" s="400">
        <f t="shared" si="3"/>
        <v>0</v>
      </c>
    </row>
    <row r="56" spans="1:22">
      <c r="A56" s="37">
        <v>52</v>
      </c>
      <c r="B56" s="257"/>
      <c r="C56" s="280"/>
      <c r="D56" s="281"/>
      <c r="E56" s="258"/>
      <c r="F56" s="257"/>
      <c r="G56" s="265"/>
      <c r="H56" s="211"/>
      <c r="I56" s="236">
        <f t="shared" si="0"/>
        <v>0</v>
      </c>
      <c r="J56" s="266"/>
      <c r="K56" s="315">
        <f t="shared" si="12"/>
        <v>0</v>
      </c>
      <c r="L56" s="300">
        <f t="shared" si="4"/>
        <v>0</v>
      </c>
      <c r="M56" s="300">
        <f t="shared" si="13"/>
        <v>0</v>
      </c>
      <c r="N56" s="338">
        <f t="shared" si="14"/>
        <v>0</v>
      </c>
      <c r="O56" s="300">
        <f t="shared" si="15"/>
        <v>0</v>
      </c>
      <c r="P56" s="408">
        <f t="shared" si="16"/>
        <v>0</v>
      </c>
      <c r="Q56" s="300">
        <f t="shared" si="17"/>
        <v>0</v>
      </c>
      <c r="R56" s="339">
        <f t="shared" si="18"/>
        <v>0</v>
      </c>
      <c r="S56" s="211">
        <f t="shared" si="11"/>
        <v>0</v>
      </c>
      <c r="T56" s="289"/>
      <c r="U56" s="290" t="str" cm="1">
        <f t="array" ref="U56">_xlfn.IFS(S56&gt;I56,"KO : Le montant retenu est supérieur au montant présenté. Merci de revoir la ligne de contributions ou plafonner son montant.",I56=0,"",S56=I56,"OK",S56&lt;I56,"Montant instruit inférieur au montant présenté.")</f>
        <v/>
      </c>
      <c r="V56" s="400">
        <f t="shared" si="3"/>
        <v>0</v>
      </c>
    </row>
    <row r="57" spans="1:22">
      <c r="A57" s="37">
        <v>53</v>
      </c>
      <c r="B57" s="257"/>
      <c r="C57" s="280"/>
      <c r="D57" s="281"/>
      <c r="E57" s="258"/>
      <c r="F57" s="257"/>
      <c r="G57" s="265"/>
      <c r="H57" s="211"/>
      <c r="I57" s="236">
        <f t="shared" si="0"/>
        <v>0</v>
      </c>
      <c r="J57" s="266"/>
      <c r="K57" s="315">
        <f t="shared" si="12"/>
        <v>0</v>
      </c>
      <c r="L57" s="300">
        <f t="shared" si="4"/>
        <v>0</v>
      </c>
      <c r="M57" s="300">
        <f t="shared" si="13"/>
        <v>0</v>
      </c>
      <c r="N57" s="338">
        <f t="shared" si="14"/>
        <v>0</v>
      </c>
      <c r="O57" s="300">
        <f t="shared" si="15"/>
        <v>0</v>
      </c>
      <c r="P57" s="408">
        <f t="shared" si="16"/>
        <v>0</v>
      </c>
      <c r="Q57" s="300">
        <f t="shared" si="17"/>
        <v>0</v>
      </c>
      <c r="R57" s="339">
        <f t="shared" si="18"/>
        <v>0</v>
      </c>
      <c r="S57" s="211">
        <f t="shared" si="11"/>
        <v>0</v>
      </c>
      <c r="T57" s="289"/>
      <c r="U57" s="290" t="str" cm="1">
        <f t="array" ref="U57">_xlfn.IFS(S57&gt;I57,"KO : Le montant retenu est supérieur au montant présenté. Merci de revoir la ligne de contributions ou plafonner son montant.",I57=0,"",S57=I57,"OK",S57&lt;I57,"Montant instruit inférieur au montant présenté.")</f>
        <v/>
      </c>
      <c r="V57" s="400">
        <f t="shared" si="3"/>
        <v>0</v>
      </c>
    </row>
    <row r="58" spans="1:22">
      <c r="A58" s="37">
        <v>54</v>
      </c>
      <c r="B58" s="257"/>
      <c r="C58" s="280"/>
      <c r="D58" s="281"/>
      <c r="E58" s="258"/>
      <c r="F58" s="257"/>
      <c r="G58" s="265"/>
      <c r="H58" s="211"/>
      <c r="I58" s="236">
        <f t="shared" si="0"/>
        <v>0</v>
      </c>
      <c r="J58" s="266"/>
      <c r="K58" s="315">
        <f t="shared" si="12"/>
        <v>0</v>
      </c>
      <c r="L58" s="300">
        <f t="shared" si="4"/>
        <v>0</v>
      </c>
      <c r="M58" s="300">
        <f t="shared" si="13"/>
        <v>0</v>
      </c>
      <c r="N58" s="338">
        <f t="shared" si="14"/>
        <v>0</v>
      </c>
      <c r="O58" s="300">
        <f t="shared" si="15"/>
        <v>0</v>
      </c>
      <c r="P58" s="408">
        <f t="shared" si="16"/>
        <v>0</v>
      </c>
      <c r="Q58" s="300">
        <f t="shared" si="17"/>
        <v>0</v>
      </c>
      <c r="R58" s="339">
        <f t="shared" si="18"/>
        <v>0</v>
      </c>
      <c r="S58" s="211">
        <f t="shared" si="11"/>
        <v>0</v>
      </c>
      <c r="T58" s="289"/>
      <c r="U58" s="290" t="str" cm="1">
        <f t="array" ref="U58">_xlfn.IFS(S58&gt;I58,"KO : Le montant retenu est supérieur au montant présenté. Merci de revoir la ligne de contributions ou plafonner son montant.",I58=0,"",S58=I58,"OK",S58&lt;I58,"Montant instruit inférieur au montant présenté.")</f>
        <v/>
      </c>
      <c r="V58" s="400">
        <f t="shared" si="3"/>
        <v>0</v>
      </c>
    </row>
    <row r="59" spans="1:22">
      <c r="A59" s="37">
        <v>55</v>
      </c>
      <c r="B59" s="257"/>
      <c r="C59" s="280"/>
      <c r="D59" s="281"/>
      <c r="E59" s="258"/>
      <c r="F59" s="257"/>
      <c r="G59" s="265"/>
      <c r="H59" s="211"/>
      <c r="I59" s="236">
        <f t="shared" si="0"/>
        <v>0</v>
      </c>
      <c r="J59" s="266"/>
      <c r="K59" s="315">
        <f t="shared" si="12"/>
        <v>0</v>
      </c>
      <c r="L59" s="300">
        <f t="shared" si="4"/>
        <v>0</v>
      </c>
      <c r="M59" s="300">
        <f t="shared" si="13"/>
        <v>0</v>
      </c>
      <c r="N59" s="338">
        <f t="shared" si="14"/>
        <v>0</v>
      </c>
      <c r="O59" s="300">
        <f t="shared" si="15"/>
        <v>0</v>
      </c>
      <c r="P59" s="408">
        <f t="shared" si="16"/>
        <v>0</v>
      </c>
      <c r="Q59" s="300">
        <f t="shared" si="17"/>
        <v>0</v>
      </c>
      <c r="R59" s="339">
        <f t="shared" si="18"/>
        <v>0</v>
      </c>
      <c r="S59" s="211">
        <f t="shared" si="11"/>
        <v>0</v>
      </c>
      <c r="T59" s="289"/>
      <c r="U59" s="290" t="str" cm="1">
        <f t="array" ref="U59">_xlfn.IFS(S59&gt;I59,"KO : Le montant retenu est supérieur au montant présenté. Merci de revoir la ligne de contributions ou plafonner son montant.",I59=0,"",S59=I59,"OK",S59&lt;I59,"Montant instruit inférieur au montant présenté.")</f>
        <v/>
      </c>
      <c r="V59" s="400">
        <f t="shared" si="3"/>
        <v>0</v>
      </c>
    </row>
    <row r="60" spans="1:22">
      <c r="A60" s="37">
        <v>56</v>
      </c>
      <c r="B60" s="257"/>
      <c r="C60" s="280"/>
      <c r="D60" s="281"/>
      <c r="E60" s="258"/>
      <c r="F60" s="257"/>
      <c r="G60" s="265"/>
      <c r="H60" s="211"/>
      <c r="I60" s="236">
        <f t="shared" si="0"/>
        <v>0</v>
      </c>
      <c r="J60" s="266"/>
      <c r="K60" s="315">
        <f t="shared" si="12"/>
        <v>0</v>
      </c>
      <c r="L60" s="300">
        <f t="shared" si="4"/>
        <v>0</v>
      </c>
      <c r="M60" s="300">
        <f t="shared" si="13"/>
        <v>0</v>
      </c>
      <c r="N60" s="338">
        <f t="shared" si="14"/>
        <v>0</v>
      </c>
      <c r="O60" s="300">
        <f t="shared" si="15"/>
        <v>0</v>
      </c>
      <c r="P60" s="408">
        <f t="shared" si="16"/>
        <v>0</v>
      </c>
      <c r="Q60" s="300">
        <f t="shared" si="17"/>
        <v>0</v>
      </c>
      <c r="R60" s="339">
        <f t="shared" si="18"/>
        <v>0</v>
      </c>
      <c r="S60" s="211">
        <f t="shared" si="11"/>
        <v>0</v>
      </c>
      <c r="T60" s="289"/>
      <c r="U60" s="290" t="str" cm="1">
        <f t="array" ref="U60">_xlfn.IFS(S60&gt;I60,"KO : Le montant retenu est supérieur au montant présenté. Merci de revoir la ligne de contributions ou plafonner son montant.",I60=0,"",S60=I60,"OK",S60&lt;I60,"Montant instruit inférieur au montant présenté.")</f>
        <v/>
      </c>
      <c r="V60" s="400">
        <f t="shared" si="3"/>
        <v>0</v>
      </c>
    </row>
    <row r="61" spans="1:22">
      <c r="A61" s="37">
        <v>57</v>
      </c>
      <c r="B61" s="257"/>
      <c r="C61" s="280"/>
      <c r="D61" s="281"/>
      <c r="E61" s="258"/>
      <c r="F61" s="257"/>
      <c r="G61" s="265"/>
      <c r="H61" s="211"/>
      <c r="I61" s="236">
        <f t="shared" si="0"/>
        <v>0</v>
      </c>
      <c r="J61" s="266"/>
      <c r="K61" s="315">
        <f t="shared" si="12"/>
        <v>0</v>
      </c>
      <c r="L61" s="300">
        <f t="shared" si="4"/>
        <v>0</v>
      </c>
      <c r="M61" s="300">
        <f t="shared" si="13"/>
        <v>0</v>
      </c>
      <c r="N61" s="338">
        <f t="shared" si="14"/>
        <v>0</v>
      </c>
      <c r="O61" s="300">
        <f t="shared" si="15"/>
        <v>0</v>
      </c>
      <c r="P61" s="408">
        <f t="shared" si="16"/>
        <v>0</v>
      </c>
      <c r="Q61" s="300">
        <f t="shared" si="17"/>
        <v>0</v>
      </c>
      <c r="R61" s="339">
        <f t="shared" si="18"/>
        <v>0</v>
      </c>
      <c r="S61" s="211">
        <f t="shared" si="11"/>
        <v>0</v>
      </c>
      <c r="T61" s="289"/>
      <c r="U61" s="290" t="str" cm="1">
        <f t="array" ref="U61">_xlfn.IFS(S61&gt;I61,"KO : Le montant retenu est supérieur au montant présenté. Merci de revoir la ligne de contributions ou plafonner son montant.",I61=0,"",S61=I61,"OK",S61&lt;I61,"Montant instruit inférieur au montant présenté.")</f>
        <v/>
      </c>
      <c r="V61" s="400">
        <f t="shared" si="3"/>
        <v>0</v>
      </c>
    </row>
    <row r="62" spans="1:22">
      <c r="A62" s="37">
        <v>58</v>
      </c>
      <c r="B62" s="257"/>
      <c r="C62" s="280"/>
      <c r="D62" s="281"/>
      <c r="E62" s="258"/>
      <c r="F62" s="257"/>
      <c r="G62" s="265"/>
      <c r="H62" s="211"/>
      <c r="I62" s="236">
        <f t="shared" si="0"/>
        <v>0</v>
      </c>
      <c r="J62" s="266"/>
      <c r="K62" s="315">
        <f t="shared" si="12"/>
        <v>0</v>
      </c>
      <c r="L62" s="300">
        <f t="shared" si="4"/>
        <v>0</v>
      </c>
      <c r="M62" s="300">
        <f t="shared" si="13"/>
        <v>0</v>
      </c>
      <c r="N62" s="338">
        <f t="shared" si="14"/>
        <v>0</v>
      </c>
      <c r="O62" s="300">
        <f t="shared" si="15"/>
        <v>0</v>
      </c>
      <c r="P62" s="408">
        <f t="shared" si="16"/>
        <v>0</v>
      </c>
      <c r="Q62" s="300">
        <f t="shared" si="17"/>
        <v>0</v>
      </c>
      <c r="R62" s="339">
        <f t="shared" si="18"/>
        <v>0</v>
      </c>
      <c r="S62" s="211">
        <f t="shared" si="11"/>
        <v>0</v>
      </c>
      <c r="T62" s="289"/>
      <c r="U62" s="290" t="str" cm="1">
        <f t="array" ref="U62">_xlfn.IFS(S62&gt;I62,"KO : Le montant retenu est supérieur au montant présenté. Merci de revoir la ligne de contributions ou plafonner son montant.",I62=0,"",S62=I62,"OK",S62&lt;I62,"Montant instruit inférieur au montant présenté.")</f>
        <v/>
      </c>
      <c r="V62" s="400">
        <f t="shared" si="3"/>
        <v>0</v>
      </c>
    </row>
    <row r="63" spans="1:22">
      <c r="A63" s="37">
        <v>59</v>
      </c>
      <c r="B63" s="257"/>
      <c r="C63" s="280"/>
      <c r="D63" s="281"/>
      <c r="E63" s="258"/>
      <c r="F63" s="257"/>
      <c r="G63" s="265"/>
      <c r="H63" s="211"/>
      <c r="I63" s="236">
        <f t="shared" si="0"/>
        <v>0</v>
      </c>
      <c r="J63" s="266"/>
      <c r="K63" s="315">
        <f t="shared" si="12"/>
        <v>0</v>
      </c>
      <c r="L63" s="300">
        <f t="shared" si="4"/>
        <v>0</v>
      </c>
      <c r="M63" s="300">
        <f t="shared" si="13"/>
        <v>0</v>
      </c>
      <c r="N63" s="338">
        <f t="shared" si="14"/>
        <v>0</v>
      </c>
      <c r="O63" s="300">
        <f t="shared" si="15"/>
        <v>0</v>
      </c>
      <c r="P63" s="408">
        <f t="shared" si="16"/>
        <v>0</v>
      </c>
      <c r="Q63" s="300">
        <f t="shared" si="17"/>
        <v>0</v>
      </c>
      <c r="R63" s="339">
        <f t="shared" si="18"/>
        <v>0</v>
      </c>
      <c r="S63" s="211">
        <f t="shared" si="11"/>
        <v>0</v>
      </c>
      <c r="T63" s="289"/>
      <c r="U63" s="290" t="str" cm="1">
        <f t="array" ref="U63">_xlfn.IFS(S63&gt;I63,"KO : Le montant retenu est supérieur au montant présenté. Merci de revoir la ligne de contributions ou plafonner son montant.",I63=0,"",S63=I63,"OK",S63&lt;I63,"Montant instruit inférieur au montant présenté.")</f>
        <v/>
      </c>
      <c r="V63" s="400">
        <f t="shared" si="3"/>
        <v>0</v>
      </c>
    </row>
    <row r="64" spans="1:22">
      <c r="A64" s="37">
        <v>60</v>
      </c>
      <c r="B64" s="257"/>
      <c r="C64" s="280"/>
      <c r="D64" s="281"/>
      <c r="E64" s="258"/>
      <c r="F64" s="257"/>
      <c r="G64" s="265"/>
      <c r="H64" s="211"/>
      <c r="I64" s="236">
        <f t="shared" si="0"/>
        <v>0</v>
      </c>
      <c r="J64" s="266"/>
      <c r="K64" s="315">
        <f t="shared" si="12"/>
        <v>0</v>
      </c>
      <c r="L64" s="300">
        <f t="shared" si="4"/>
        <v>0</v>
      </c>
      <c r="M64" s="300">
        <f t="shared" si="13"/>
        <v>0</v>
      </c>
      <c r="N64" s="338">
        <f t="shared" si="14"/>
        <v>0</v>
      </c>
      <c r="O64" s="300">
        <f t="shared" si="15"/>
        <v>0</v>
      </c>
      <c r="P64" s="408">
        <f t="shared" si="16"/>
        <v>0</v>
      </c>
      <c r="Q64" s="300">
        <f t="shared" si="17"/>
        <v>0</v>
      </c>
      <c r="R64" s="339">
        <f t="shared" si="18"/>
        <v>0</v>
      </c>
      <c r="S64" s="211">
        <f t="shared" si="11"/>
        <v>0</v>
      </c>
      <c r="T64" s="289"/>
      <c r="U64" s="290" t="str" cm="1">
        <f t="array" ref="U64">_xlfn.IFS(S64&gt;I64,"KO : Le montant retenu est supérieur au montant présenté. Merci de revoir la ligne de contributions ou plafonner son montant.",I64=0,"",S64=I64,"OK",S64&lt;I64,"Montant instruit inférieur au montant présenté.")</f>
        <v/>
      </c>
      <c r="V64" s="400">
        <f t="shared" si="3"/>
        <v>0</v>
      </c>
    </row>
    <row r="65" spans="1:22">
      <c r="A65" s="37">
        <v>61</v>
      </c>
      <c r="B65" s="257"/>
      <c r="C65" s="280"/>
      <c r="D65" s="281"/>
      <c r="E65" s="258"/>
      <c r="F65" s="257"/>
      <c r="G65" s="265"/>
      <c r="H65" s="211"/>
      <c r="I65" s="236">
        <f t="shared" si="0"/>
        <v>0</v>
      </c>
      <c r="J65" s="266"/>
      <c r="K65" s="315">
        <f t="shared" si="12"/>
        <v>0</v>
      </c>
      <c r="L65" s="300">
        <f t="shared" si="4"/>
        <v>0</v>
      </c>
      <c r="M65" s="300">
        <f t="shared" si="13"/>
        <v>0</v>
      </c>
      <c r="N65" s="338">
        <f t="shared" si="14"/>
        <v>0</v>
      </c>
      <c r="O65" s="300">
        <f t="shared" si="15"/>
        <v>0</v>
      </c>
      <c r="P65" s="408">
        <f t="shared" si="16"/>
        <v>0</v>
      </c>
      <c r="Q65" s="300">
        <f t="shared" si="17"/>
        <v>0</v>
      </c>
      <c r="R65" s="339">
        <f t="shared" si="18"/>
        <v>0</v>
      </c>
      <c r="S65" s="211">
        <f t="shared" si="11"/>
        <v>0</v>
      </c>
      <c r="T65" s="289"/>
      <c r="U65" s="290" t="str" cm="1">
        <f t="array" ref="U65">_xlfn.IFS(S65&gt;I65,"KO : Le montant retenu est supérieur au montant présenté. Merci de revoir la ligne de contributions ou plafonner son montant.",I65=0,"",S65=I65,"OK",S65&lt;I65,"Montant instruit inférieur au montant présenté.")</f>
        <v/>
      </c>
      <c r="V65" s="400">
        <f t="shared" si="3"/>
        <v>0</v>
      </c>
    </row>
    <row r="66" spans="1:22">
      <c r="A66" s="37">
        <v>62</v>
      </c>
      <c r="B66" s="257"/>
      <c r="C66" s="280"/>
      <c r="D66" s="281"/>
      <c r="E66" s="258"/>
      <c r="F66" s="257"/>
      <c r="G66" s="265"/>
      <c r="H66" s="211"/>
      <c r="I66" s="236">
        <f t="shared" si="0"/>
        <v>0</v>
      </c>
      <c r="J66" s="266"/>
      <c r="K66" s="315">
        <f t="shared" si="12"/>
        <v>0</v>
      </c>
      <c r="L66" s="300">
        <f t="shared" si="4"/>
        <v>0</v>
      </c>
      <c r="M66" s="300">
        <f t="shared" si="13"/>
        <v>0</v>
      </c>
      <c r="N66" s="338">
        <f t="shared" si="14"/>
        <v>0</v>
      </c>
      <c r="O66" s="300">
        <f t="shared" si="15"/>
        <v>0</v>
      </c>
      <c r="P66" s="408">
        <f t="shared" si="16"/>
        <v>0</v>
      </c>
      <c r="Q66" s="300">
        <f t="shared" si="17"/>
        <v>0</v>
      </c>
      <c r="R66" s="339">
        <f t="shared" si="18"/>
        <v>0</v>
      </c>
      <c r="S66" s="211">
        <f t="shared" si="11"/>
        <v>0</v>
      </c>
      <c r="T66" s="289"/>
      <c r="U66" s="290" t="str" cm="1">
        <f t="array" ref="U66">_xlfn.IFS(S66&gt;I66,"KO : Le montant retenu est supérieur au montant présenté. Merci de revoir la ligne de contributions ou plafonner son montant.",I66=0,"",S66=I66,"OK",S66&lt;I66,"Montant instruit inférieur au montant présenté.")</f>
        <v/>
      </c>
      <c r="V66" s="400">
        <f t="shared" si="3"/>
        <v>0</v>
      </c>
    </row>
    <row r="67" spans="1:22">
      <c r="A67" s="37">
        <v>63</v>
      </c>
      <c r="B67" s="257"/>
      <c r="C67" s="280"/>
      <c r="D67" s="281"/>
      <c r="E67" s="258"/>
      <c r="F67" s="257"/>
      <c r="G67" s="265"/>
      <c r="H67" s="211"/>
      <c r="I67" s="236">
        <f t="shared" si="0"/>
        <v>0</v>
      </c>
      <c r="J67" s="266"/>
      <c r="K67" s="315">
        <f t="shared" si="12"/>
        <v>0</v>
      </c>
      <c r="L67" s="300">
        <f t="shared" si="4"/>
        <v>0</v>
      </c>
      <c r="M67" s="300">
        <f t="shared" si="13"/>
        <v>0</v>
      </c>
      <c r="N67" s="338">
        <f t="shared" si="14"/>
        <v>0</v>
      </c>
      <c r="O67" s="300">
        <f t="shared" si="15"/>
        <v>0</v>
      </c>
      <c r="P67" s="408">
        <f t="shared" si="16"/>
        <v>0</v>
      </c>
      <c r="Q67" s="300">
        <f t="shared" si="17"/>
        <v>0</v>
      </c>
      <c r="R67" s="339">
        <f t="shared" si="18"/>
        <v>0</v>
      </c>
      <c r="S67" s="211">
        <f t="shared" si="11"/>
        <v>0</v>
      </c>
      <c r="T67" s="289"/>
      <c r="U67" s="290" t="str" cm="1">
        <f t="array" ref="U67">_xlfn.IFS(S67&gt;I67,"KO : Le montant retenu est supérieur au montant présenté. Merci de revoir la ligne de contributions ou plafonner son montant.",I67=0,"",S67=I67,"OK",S67&lt;I67,"Montant instruit inférieur au montant présenté.")</f>
        <v/>
      </c>
      <c r="V67" s="400">
        <f t="shared" si="3"/>
        <v>0</v>
      </c>
    </row>
    <row r="68" spans="1:22">
      <c r="A68" s="37">
        <v>64</v>
      </c>
      <c r="B68" s="257"/>
      <c r="C68" s="280"/>
      <c r="D68" s="281"/>
      <c r="E68" s="258"/>
      <c r="F68" s="257"/>
      <c r="G68" s="265"/>
      <c r="H68" s="211"/>
      <c r="I68" s="236">
        <f t="shared" si="0"/>
        <v>0</v>
      </c>
      <c r="J68" s="266"/>
      <c r="K68" s="315">
        <f t="shared" si="12"/>
        <v>0</v>
      </c>
      <c r="L68" s="300">
        <f t="shared" si="4"/>
        <v>0</v>
      </c>
      <c r="M68" s="300">
        <f t="shared" si="13"/>
        <v>0</v>
      </c>
      <c r="N68" s="338">
        <f t="shared" si="14"/>
        <v>0</v>
      </c>
      <c r="O68" s="300">
        <f t="shared" si="15"/>
        <v>0</v>
      </c>
      <c r="P68" s="408">
        <f t="shared" si="16"/>
        <v>0</v>
      </c>
      <c r="Q68" s="300">
        <f t="shared" si="17"/>
        <v>0</v>
      </c>
      <c r="R68" s="339">
        <f t="shared" si="18"/>
        <v>0</v>
      </c>
      <c r="S68" s="211">
        <f t="shared" si="11"/>
        <v>0</v>
      </c>
      <c r="T68" s="289"/>
      <c r="U68" s="290" t="str" cm="1">
        <f t="array" ref="U68">_xlfn.IFS(S68&gt;I68,"KO : Le montant retenu est supérieur au montant présenté. Merci de revoir la ligne de contributions ou plafonner son montant.",I68=0,"",S68=I68,"OK",S68&lt;I68,"Montant instruit inférieur au montant présenté.")</f>
        <v/>
      </c>
      <c r="V68" s="400">
        <f t="shared" si="3"/>
        <v>0</v>
      </c>
    </row>
    <row r="69" spans="1:22">
      <c r="A69" s="37">
        <v>65</v>
      </c>
      <c r="B69" s="257"/>
      <c r="C69" s="280"/>
      <c r="D69" s="281"/>
      <c r="E69" s="258"/>
      <c r="F69" s="257"/>
      <c r="G69" s="265"/>
      <c r="H69" s="211"/>
      <c r="I69" s="236">
        <f t="shared" ref="I69:I104" si="19">G69*E69</f>
        <v>0</v>
      </c>
      <c r="J69" s="266"/>
      <c r="K69" s="315">
        <f t="shared" ref="K69:K104" si="20">B69</f>
        <v>0</v>
      </c>
      <c r="L69" s="300">
        <f t="shared" si="4"/>
        <v>0</v>
      </c>
      <c r="M69" s="300">
        <f t="shared" si="13"/>
        <v>0</v>
      </c>
      <c r="N69" s="338">
        <f t="shared" si="14"/>
        <v>0</v>
      </c>
      <c r="O69" s="300">
        <f t="shared" si="15"/>
        <v>0</v>
      </c>
      <c r="P69" s="408">
        <f t="shared" si="16"/>
        <v>0</v>
      </c>
      <c r="Q69" s="300">
        <f t="shared" si="17"/>
        <v>0</v>
      </c>
      <c r="R69" s="339">
        <f t="shared" si="18"/>
        <v>0</v>
      </c>
      <c r="S69" s="211">
        <f t="shared" si="11"/>
        <v>0</v>
      </c>
      <c r="T69" s="289"/>
      <c r="U69" s="290" t="str" cm="1">
        <f t="array" ref="U69">_xlfn.IFS(S69&gt;I69,"KO : Le montant retenu est supérieur au montant présenté. Merci de revoir la ligne de contributions ou plafonner son montant.",I69=0,"",S69=I69,"OK",S69&lt;I69,"Montant instruit inférieur au montant présenté.")</f>
        <v/>
      </c>
      <c r="V69" s="400">
        <f t="shared" ref="V69:V104" si="21">I69-S69</f>
        <v>0</v>
      </c>
    </row>
    <row r="70" spans="1:22">
      <c r="A70" s="37">
        <v>66</v>
      </c>
      <c r="B70" s="257"/>
      <c r="C70" s="280"/>
      <c r="D70" s="281"/>
      <c r="E70" s="258"/>
      <c r="F70" s="257"/>
      <c r="G70" s="265"/>
      <c r="H70" s="211"/>
      <c r="I70" s="236">
        <f t="shared" si="19"/>
        <v>0</v>
      </c>
      <c r="J70" s="266"/>
      <c r="K70" s="315">
        <f t="shared" si="20"/>
        <v>0</v>
      </c>
      <c r="L70" s="300">
        <f t="shared" ref="L70:L104" si="22">C70</f>
        <v>0</v>
      </c>
      <c r="M70" s="300">
        <f t="shared" ref="M70:M84" si="23">D70</f>
        <v>0</v>
      </c>
      <c r="N70" s="338">
        <f t="shared" ref="N70:N84" si="24">E70</f>
        <v>0</v>
      </c>
      <c r="O70" s="300">
        <f t="shared" ref="O70:O84" si="25">F70</f>
        <v>0</v>
      </c>
      <c r="P70" s="408">
        <f t="shared" ref="P70:P84" si="26">G70</f>
        <v>0</v>
      </c>
      <c r="Q70" s="300">
        <f t="shared" ref="Q70:Q84" si="27">H70</f>
        <v>0</v>
      </c>
      <c r="R70" s="339">
        <f t="shared" ref="R70:R84" si="28">I70</f>
        <v>0</v>
      </c>
      <c r="S70" s="211">
        <f t="shared" ref="S70:S104" si="29">P70*N70</f>
        <v>0</v>
      </c>
      <c r="T70" s="289"/>
      <c r="U70" s="290" t="str" cm="1">
        <f t="array" ref="U70">_xlfn.IFS(S70&gt;I70,"KO : Le montant retenu est supérieur au montant présenté. Merci de revoir la ligne de contributions ou plafonner son montant.",I70=0,"",S70=I70,"OK",S70&lt;I70,"Montant instruit inférieur au montant présenté.")</f>
        <v/>
      </c>
      <c r="V70" s="400">
        <f t="shared" si="21"/>
        <v>0</v>
      </c>
    </row>
    <row r="71" spans="1:22">
      <c r="A71" s="37">
        <v>67</v>
      </c>
      <c r="B71" s="257"/>
      <c r="C71" s="280"/>
      <c r="D71" s="281"/>
      <c r="E71" s="258"/>
      <c r="F71" s="257"/>
      <c r="G71" s="265"/>
      <c r="H71" s="211"/>
      <c r="I71" s="236">
        <f t="shared" si="19"/>
        <v>0</v>
      </c>
      <c r="J71" s="266"/>
      <c r="K71" s="315">
        <f t="shared" si="20"/>
        <v>0</v>
      </c>
      <c r="L71" s="300">
        <f t="shared" si="22"/>
        <v>0</v>
      </c>
      <c r="M71" s="300">
        <f t="shared" si="23"/>
        <v>0</v>
      </c>
      <c r="N71" s="338">
        <f t="shared" si="24"/>
        <v>0</v>
      </c>
      <c r="O71" s="300">
        <f t="shared" si="25"/>
        <v>0</v>
      </c>
      <c r="P71" s="408">
        <f t="shared" si="26"/>
        <v>0</v>
      </c>
      <c r="Q71" s="300">
        <f t="shared" si="27"/>
        <v>0</v>
      </c>
      <c r="R71" s="339">
        <f t="shared" si="28"/>
        <v>0</v>
      </c>
      <c r="S71" s="211">
        <f t="shared" si="29"/>
        <v>0</v>
      </c>
      <c r="T71" s="289"/>
      <c r="U71" s="290" t="str" cm="1">
        <f t="array" ref="U71">_xlfn.IFS(S71&gt;I71,"KO : Le montant retenu est supérieur au montant présenté. Merci de revoir la ligne de contributions ou plafonner son montant.",I71=0,"",S71=I71,"OK",S71&lt;I71,"Montant instruit inférieur au montant présenté.")</f>
        <v/>
      </c>
      <c r="V71" s="400">
        <f t="shared" si="21"/>
        <v>0</v>
      </c>
    </row>
    <row r="72" spans="1:22">
      <c r="A72" s="37">
        <v>68</v>
      </c>
      <c r="B72" s="257"/>
      <c r="C72" s="280"/>
      <c r="D72" s="281"/>
      <c r="E72" s="258"/>
      <c r="F72" s="257"/>
      <c r="G72" s="265"/>
      <c r="H72" s="211"/>
      <c r="I72" s="236">
        <f t="shared" si="19"/>
        <v>0</v>
      </c>
      <c r="J72" s="266"/>
      <c r="K72" s="315">
        <f t="shared" si="20"/>
        <v>0</v>
      </c>
      <c r="L72" s="300">
        <f t="shared" si="22"/>
        <v>0</v>
      </c>
      <c r="M72" s="300">
        <f t="shared" si="23"/>
        <v>0</v>
      </c>
      <c r="N72" s="338">
        <f t="shared" si="24"/>
        <v>0</v>
      </c>
      <c r="O72" s="300">
        <f t="shared" si="25"/>
        <v>0</v>
      </c>
      <c r="P72" s="408">
        <f t="shared" si="26"/>
        <v>0</v>
      </c>
      <c r="Q72" s="300">
        <f t="shared" si="27"/>
        <v>0</v>
      </c>
      <c r="R72" s="339">
        <f t="shared" si="28"/>
        <v>0</v>
      </c>
      <c r="S72" s="211">
        <f t="shared" si="29"/>
        <v>0</v>
      </c>
      <c r="T72" s="289"/>
      <c r="U72" s="290" t="str" cm="1">
        <f t="array" ref="U72">_xlfn.IFS(S72&gt;I72,"KO : Le montant retenu est supérieur au montant présenté. Merci de revoir la ligne de contributions ou plafonner son montant.",I72=0,"",S72=I72,"OK",S72&lt;I72,"Montant instruit inférieur au montant présenté.")</f>
        <v/>
      </c>
      <c r="V72" s="400">
        <f t="shared" si="21"/>
        <v>0</v>
      </c>
    </row>
    <row r="73" spans="1:22">
      <c r="A73" s="37">
        <v>69</v>
      </c>
      <c r="B73" s="257"/>
      <c r="C73" s="280"/>
      <c r="D73" s="281"/>
      <c r="E73" s="258"/>
      <c r="F73" s="257"/>
      <c r="G73" s="265"/>
      <c r="H73" s="211"/>
      <c r="I73" s="236">
        <f t="shared" si="19"/>
        <v>0</v>
      </c>
      <c r="J73" s="266"/>
      <c r="K73" s="315">
        <f t="shared" si="20"/>
        <v>0</v>
      </c>
      <c r="L73" s="300">
        <f t="shared" si="22"/>
        <v>0</v>
      </c>
      <c r="M73" s="300">
        <f t="shared" si="23"/>
        <v>0</v>
      </c>
      <c r="N73" s="338">
        <f t="shared" si="24"/>
        <v>0</v>
      </c>
      <c r="O73" s="300">
        <f t="shared" si="25"/>
        <v>0</v>
      </c>
      <c r="P73" s="408">
        <f t="shared" si="26"/>
        <v>0</v>
      </c>
      <c r="Q73" s="300">
        <f t="shared" si="27"/>
        <v>0</v>
      </c>
      <c r="R73" s="339">
        <f t="shared" si="28"/>
        <v>0</v>
      </c>
      <c r="S73" s="211">
        <f t="shared" si="29"/>
        <v>0</v>
      </c>
      <c r="T73" s="289"/>
      <c r="U73" s="290" t="str" cm="1">
        <f t="array" ref="U73">_xlfn.IFS(S73&gt;I73,"KO : Le montant retenu est supérieur au montant présenté. Merci de revoir la ligne de contributions ou plafonner son montant.",I73=0,"",S73=I73,"OK",S73&lt;I73,"Montant instruit inférieur au montant présenté.")</f>
        <v/>
      </c>
      <c r="V73" s="400">
        <f t="shared" si="21"/>
        <v>0</v>
      </c>
    </row>
    <row r="74" spans="1:22">
      <c r="A74" s="37">
        <v>70</v>
      </c>
      <c r="B74" s="257"/>
      <c r="C74" s="280"/>
      <c r="D74" s="281"/>
      <c r="E74" s="258"/>
      <c r="F74" s="257"/>
      <c r="G74" s="265"/>
      <c r="H74" s="211"/>
      <c r="I74" s="236">
        <f t="shared" si="19"/>
        <v>0</v>
      </c>
      <c r="J74" s="266"/>
      <c r="K74" s="315">
        <f t="shared" si="20"/>
        <v>0</v>
      </c>
      <c r="L74" s="300">
        <f t="shared" si="22"/>
        <v>0</v>
      </c>
      <c r="M74" s="300">
        <f t="shared" si="23"/>
        <v>0</v>
      </c>
      <c r="N74" s="338">
        <f t="shared" si="24"/>
        <v>0</v>
      </c>
      <c r="O74" s="300">
        <f t="shared" si="25"/>
        <v>0</v>
      </c>
      <c r="P74" s="408">
        <f t="shared" si="26"/>
        <v>0</v>
      </c>
      <c r="Q74" s="300">
        <f t="shared" si="27"/>
        <v>0</v>
      </c>
      <c r="R74" s="339">
        <f t="shared" si="28"/>
        <v>0</v>
      </c>
      <c r="S74" s="211">
        <f t="shared" si="29"/>
        <v>0</v>
      </c>
      <c r="T74" s="289"/>
      <c r="U74" s="290" t="str" cm="1">
        <f t="array" ref="U74">_xlfn.IFS(S74&gt;I74,"KO : Le montant retenu est supérieur au montant présenté. Merci de revoir la ligne de contributions ou plafonner son montant.",I74=0,"",S74=I74,"OK",S74&lt;I74,"Montant instruit inférieur au montant présenté.")</f>
        <v/>
      </c>
      <c r="V74" s="400">
        <f t="shared" si="21"/>
        <v>0</v>
      </c>
    </row>
    <row r="75" spans="1:22">
      <c r="A75" s="37">
        <v>71</v>
      </c>
      <c r="B75" s="257"/>
      <c r="C75" s="280"/>
      <c r="D75" s="281"/>
      <c r="E75" s="258"/>
      <c r="F75" s="257"/>
      <c r="G75" s="265"/>
      <c r="H75" s="211"/>
      <c r="I75" s="236">
        <f t="shared" si="19"/>
        <v>0</v>
      </c>
      <c r="J75" s="266"/>
      <c r="K75" s="315">
        <f t="shared" si="20"/>
        <v>0</v>
      </c>
      <c r="L75" s="300">
        <f t="shared" si="22"/>
        <v>0</v>
      </c>
      <c r="M75" s="300">
        <f t="shared" si="23"/>
        <v>0</v>
      </c>
      <c r="N75" s="338">
        <f t="shared" si="24"/>
        <v>0</v>
      </c>
      <c r="O75" s="300">
        <f t="shared" si="25"/>
        <v>0</v>
      </c>
      <c r="P75" s="408">
        <f t="shared" si="26"/>
        <v>0</v>
      </c>
      <c r="Q75" s="300">
        <f t="shared" si="27"/>
        <v>0</v>
      </c>
      <c r="R75" s="339">
        <f t="shared" si="28"/>
        <v>0</v>
      </c>
      <c r="S75" s="211">
        <f t="shared" si="29"/>
        <v>0</v>
      </c>
      <c r="T75" s="289"/>
      <c r="U75" s="290" t="str" cm="1">
        <f t="array" ref="U75">_xlfn.IFS(S75&gt;I75,"KO : Le montant retenu est supérieur au montant présenté. Merci de revoir la ligne de contributions ou plafonner son montant.",I75=0,"",S75=I75,"OK",S75&lt;I75,"Montant instruit inférieur au montant présenté.")</f>
        <v/>
      </c>
      <c r="V75" s="400">
        <f t="shared" si="21"/>
        <v>0</v>
      </c>
    </row>
    <row r="76" spans="1:22">
      <c r="A76" s="37">
        <v>72</v>
      </c>
      <c r="B76" s="257"/>
      <c r="C76" s="280"/>
      <c r="D76" s="281"/>
      <c r="E76" s="258"/>
      <c r="F76" s="257"/>
      <c r="G76" s="265"/>
      <c r="H76" s="211"/>
      <c r="I76" s="236">
        <f t="shared" si="19"/>
        <v>0</v>
      </c>
      <c r="J76" s="266"/>
      <c r="K76" s="315">
        <f t="shared" si="20"/>
        <v>0</v>
      </c>
      <c r="L76" s="300">
        <f t="shared" si="22"/>
        <v>0</v>
      </c>
      <c r="M76" s="300">
        <f t="shared" si="23"/>
        <v>0</v>
      </c>
      <c r="N76" s="338">
        <f t="shared" si="24"/>
        <v>0</v>
      </c>
      <c r="O76" s="300">
        <f t="shared" si="25"/>
        <v>0</v>
      </c>
      <c r="P76" s="408">
        <f t="shared" si="26"/>
        <v>0</v>
      </c>
      <c r="Q76" s="300">
        <f t="shared" si="27"/>
        <v>0</v>
      </c>
      <c r="R76" s="339">
        <f t="shared" si="28"/>
        <v>0</v>
      </c>
      <c r="S76" s="211">
        <f t="shared" si="29"/>
        <v>0</v>
      </c>
      <c r="T76" s="289"/>
      <c r="U76" s="290" t="str" cm="1">
        <f t="array" ref="U76">_xlfn.IFS(S76&gt;I76,"KO : Le montant retenu est supérieur au montant présenté. Merci de revoir la ligne de contributions ou plafonner son montant.",I76=0,"",S76=I76,"OK",S76&lt;I76,"Montant instruit inférieur au montant présenté.")</f>
        <v/>
      </c>
      <c r="V76" s="400">
        <f t="shared" si="21"/>
        <v>0</v>
      </c>
    </row>
    <row r="77" spans="1:22">
      <c r="A77" s="37">
        <v>73</v>
      </c>
      <c r="B77" s="257"/>
      <c r="C77" s="280"/>
      <c r="D77" s="281"/>
      <c r="E77" s="258"/>
      <c r="F77" s="257"/>
      <c r="G77" s="265"/>
      <c r="H77" s="211"/>
      <c r="I77" s="236">
        <f t="shared" si="19"/>
        <v>0</v>
      </c>
      <c r="J77" s="266"/>
      <c r="K77" s="315">
        <f t="shared" si="20"/>
        <v>0</v>
      </c>
      <c r="L77" s="300">
        <f t="shared" si="22"/>
        <v>0</v>
      </c>
      <c r="M77" s="300">
        <f t="shared" si="23"/>
        <v>0</v>
      </c>
      <c r="N77" s="338">
        <f t="shared" si="24"/>
        <v>0</v>
      </c>
      <c r="O77" s="300">
        <f t="shared" si="25"/>
        <v>0</v>
      </c>
      <c r="P77" s="408">
        <f t="shared" si="26"/>
        <v>0</v>
      </c>
      <c r="Q77" s="300">
        <f t="shared" si="27"/>
        <v>0</v>
      </c>
      <c r="R77" s="339">
        <f t="shared" si="28"/>
        <v>0</v>
      </c>
      <c r="S77" s="211">
        <f t="shared" si="29"/>
        <v>0</v>
      </c>
      <c r="T77" s="289"/>
      <c r="U77" s="290" t="str" cm="1">
        <f t="array" ref="U77">_xlfn.IFS(S77&gt;I77,"KO : Le montant retenu est supérieur au montant présenté. Merci de revoir la ligne de contributions ou plafonner son montant.",I77=0,"",S77=I77,"OK",S77&lt;I77,"Montant instruit inférieur au montant présenté.")</f>
        <v/>
      </c>
      <c r="V77" s="400">
        <f t="shared" si="21"/>
        <v>0</v>
      </c>
    </row>
    <row r="78" spans="1:22">
      <c r="A78" s="37">
        <v>74</v>
      </c>
      <c r="B78" s="257"/>
      <c r="C78" s="280"/>
      <c r="D78" s="281"/>
      <c r="E78" s="258"/>
      <c r="F78" s="257"/>
      <c r="G78" s="265"/>
      <c r="H78" s="211"/>
      <c r="I78" s="236">
        <f t="shared" si="19"/>
        <v>0</v>
      </c>
      <c r="J78" s="266"/>
      <c r="K78" s="315">
        <f t="shared" si="20"/>
        <v>0</v>
      </c>
      <c r="L78" s="300">
        <f t="shared" si="22"/>
        <v>0</v>
      </c>
      <c r="M78" s="300">
        <f t="shared" si="23"/>
        <v>0</v>
      </c>
      <c r="N78" s="338">
        <f t="shared" si="24"/>
        <v>0</v>
      </c>
      <c r="O78" s="300">
        <f t="shared" si="25"/>
        <v>0</v>
      </c>
      <c r="P78" s="408">
        <f t="shared" si="26"/>
        <v>0</v>
      </c>
      <c r="Q78" s="300">
        <f t="shared" si="27"/>
        <v>0</v>
      </c>
      <c r="R78" s="339">
        <f t="shared" si="28"/>
        <v>0</v>
      </c>
      <c r="S78" s="211">
        <f t="shared" si="29"/>
        <v>0</v>
      </c>
      <c r="T78" s="289"/>
      <c r="U78" s="290" t="str" cm="1">
        <f t="array" ref="U78">_xlfn.IFS(S78&gt;I78,"KO : Le montant retenu est supérieur au montant présenté. Merci de revoir la ligne de contributions ou plafonner son montant.",I78=0,"",S78=I78,"OK",S78&lt;I78,"Montant instruit inférieur au montant présenté.")</f>
        <v/>
      </c>
      <c r="V78" s="400">
        <f t="shared" si="21"/>
        <v>0</v>
      </c>
    </row>
    <row r="79" spans="1:22">
      <c r="A79" s="37">
        <v>75</v>
      </c>
      <c r="B79" s="257"/>
      <c r="C79" s="280"/>
      <c r="D79" s="281"/>
      <c r="E79" s="258"/>
      <c r="F79" s="257"/>
      <c r="G79" s="265"/>
      <c r="H79" s="211"/>
      <c r="I79" s="236">
        <f t="shared" si="19"/>
        <v>0</v>
      </c>
      <c r="J79" s="266"/>
      <c r="K79" s="315">
        <f t="shared" si="20"/>
        <v>0</v>
      </c>
      <c r="L79" s="300">
        <f t="shared" si="22"/>
        <v>0</v>
      </c>
      <c r="M79" s="300">
        <f t="shared" si="23"/>
        <v>0</v>
      </c>
      <c r="N79" s="338">
        <f t="shared" si="24"/>
        <v>0</v>
      </c>
      <c r="O79" s="300">
        <f t="shared" si="25"/>
        <v>0</v>
      </c>
      <c r="P79" s="408">
        <f t="shared" si="26"/>
        <v>0</v>
      </c>
      <c r="Q79" s="300">
        <f t="shared" si="27"/>
        <v>0</v>
      </c>
      <c r="R79" s="339">
        <f t="shared" si="28"/>
        <v>0</v>
      </c>
      <c r="S79" s="211">
        <f t="shared" si="29"/>
        <v>0</v>
      </c>
      <c r="T79" s="289"/>
      <c r="U79" s="290" t="str" cm="1">
        <f t="array" ref="U79">_xlfn.IFS(S79&gt;I79,"KO : Le montant retenu est supérieur au montant présenté. Merci de revoir la ligne de contributions ou plafonner son montant.",I79=0,"",S79=I79,"OK",S79&lt;I79,"Montant instruit inférieur au montant présenté.")</f>
        <v/>
      </c>
      <c r="V79" s="400">
        <f t="shared" si="21"/>
        <v>0</v>
      </c>
    </row>
    <row r="80" spans="1:22">
      <c r="A80" s="37">
        <v>76</v>
      </c>
      <c r="B80" s="257"/>
      <c r="C80" s="280"/>
      <c r="D80" s="281"/>
      <c r="E80" s="258"/>
      <c r="F80" s="257"/>
      <c r="G80" s="265"/>
      <c r="H80" s="211"/>
      <c r="I80" s="236">
        <f t="shared" si="19"/>
        <v>0</v>
      </c>
      <c r="J80" s="266"/>
      <c r="K80" s="315">
        <f t="shared" si="20"/>
        <v>0</v>
      </c>
      <c r="L80" s="300">
        <f t="shared" si="22"/>
        <v>0</v>
      </c>
      <c r="M80" s="300">
        <f t="shared" si="23"/>
        <v>0</v>
      </c>
      <c r="N80" s="338">
        <f t="shared" si="24"/>
        <v>0</v>
      </c>
      <c r="O80" s="300">
        <f t="shared" si="25"/>
        <v>0</v>
      </c>
      <c r="P80" s="408">
        <f t="shared" si="26"/>
        <v>0</v>
      </c>
      <c r="Q80" s="300">
        <f t="shared" si="27"/>
        <v>0</v>
      </c>
      <c r="R80" s="339">
        <f t="shared" si="28"/>
        <v>0</v>
      </c>
      <c r="S80" s="211">
        <f t="shared" si="29"/>
        <v>0</v>
      </c>
      <c r="T80" s="289"/>
      <c r="U80" s="290" t="str" cm="1">
        <f t="array" ref="U80">_xlfn.IFS(S80&gt;I80,"KO : Le montant retenu est supérieur au montant présenté. Merci de revoir la ligne de contributions ou plafonner son montant.",I80=0,"",S80=I80,"OK",S80&lt;I80,"Montant instruit inférieur au montant présenté.")</f>
        <v/>
      </c>
      <c r="V80" s="400">
        <f t="shared" si="21"/>
        <v>0</v>
      </c>
    </row>
    <row r="81" spans="1:22">
      <c r="A81" s="37">
        <v>77</v>
      </c>
      <c r="B81" s="257"/>
      <c r="C81" s="280"/>
      <c r="D81" s="281"/>
      <c r="E81" s="258"/>
      <c r="F81" s="257"/>
      <c r="G81" s="265"/>
      <c r="H81" s="211"/>
      <c r="I81" s="236">
        <f t="shared" si="19"/>
        <v>0</v>
      </c>
      <c r="J81" s="266"/>
      <c r="K81" s="315">
        <f t="shared" si="20"/>
        <v>0</v>
      </c>
      <c r="L81" s="300">
        <f t="shared" si="22"/>
        <v>0</v>
      </c>
      <c r="M81" s="300">
        <f t="shared" si="23"/>
        <v>0</v>
      </c>
      <c r="N81" s="338">
        <f t="shared" si="24"/>
        <v>0</v>
      </c>
      <c r="O81" s="300">
        <f t="shared" si="25"/>
        <v>0</v>
      </c>
      <c r="P81" s="408">
        <f t="shared" si="26"/>
        <v>0</v>
      </c>
      <c r="Q81" s="300">
        <f t="shared" si="27"/>
        <v>0</v>
      </c>
      <c r="R81" s="339">
        <f t="shared" si="28"/>
        <v>0</v>
      </c>
      <c r="S81" s="211">
        <f t="shared" si="29"/>
        <v>0</v>
      </c>
      <c r="T81" s="289"/>
      <c r="U81" s="290" t="str" cm="1">
        <f t="array" ref="U81">_xlfn.IFS(S81&gt;I81,"KO : Le montant retenu est supérieur au montant présenté. Merci de revoir la ligne de contributions ou plafonner son montant.",I81=0,"",S81=I81,"OK",S81&lt;I81,"Montant instruit inférieur au montant présenté.")</f>
        <v/>
      </c>
      <c r="V81" s="400">
        <f t="shared" si="21"/>
        <v>0</v>
      </c>
    </row>
    <row r="82" spans="1:22">
      <c r="A82" s="37">
        <v>78</v>
      </c>
      <c r="B82" s="257"/>
      <c r="C82" s="280"/>
      <c r="D82" s="281"/>
      <c r="E82" s="258"/>
      <c r="F82" s="257"/>
      <c r="G82" s="265"/>
      <c r="H82" s="211"/>
      <c r="I82" s="236">
        <f t="shared" si="19"/>
        <v>0</v>
      </c>
      <c r="J82" s="266"/>
      <c r="K82" s="315">
        <f t="shared" si="20"/>
        <v>0</v>
      </c>
      <c r="L82" s="300">
        <f t="shared" si="22"/>
        <v>0</v>
      </c>
      <c r="M82" s="300">
        <f t="shared" si="23"/>
        <v>0</v>
      </c>
      <c r="N82" s="338">
        <f t="shared" si="24"/>
        <v>0</v>
      </c>
      <c r="O82" s="300">
        <f t="shared" si="25"/>
        <v>0</v>
      </c>
      <c r="P82" s="408">
        <f t="shared" si="26"/>
        <v>0</v>
      </c>
      <c r="Q82" s="300">
        <f t="shared" si="27"/>
        <v>0</v>
      </c>
      <c r="R82" s="339">
        <f t="shared" si="28"/>
        <v>0</v>
      </c>
      <c r="S82" s="211">
        <f t="shared" si="29"/>
        <v>0</v>
      </c>
      <c r="T82" s="289"/>
      <c r="U82" s="290" t="str" cm="1">
        <f t="array" ref="U82">_xlfn.IFS(S82&gt;I82,"KO : Le montant retenu est supérieur au montant présenté. Merci de revoir la ligne de contributions ou plafonner son montant.",I82=0,"",S82=I82,"OK",S82&lt;I82,"Montant instruit inférieur au montant présenté.")</f>
        <v/>
      </c>
      <c r="V82" s="400">
        <f t="shared" si="21"/>
        <v>0</v>
      </c>
    </row>
    <row r="83" spans="1:22">
      <c r="A83" s="37">
        <v>79</v>
      </c>
      <c r="B83" s="257"/>
      <c r="C83" s="280"/>
      <c r="D83" s="281"/>
      <c r="E83" s="258"/>
      <c r="F83" s="257"/>
      <c r="G83" s="265"/>
      <c r="H83" s="211"/>
      <c r="I83" s="236">
        <f t="shared" si="19"/>
        <v>0</v>
      </c>
      <c r="J83" s="266"/>
      <c r="K83" s="315">
        <f t="shared" si="20"/>
        <v>0</v>
      </c>
      <c r="L83" s="300">
        <f t="shared" si="22"/>
        <v>0</v>
      </c>
      <c r="M83" s="300">
        <f t="shared" si="23"/>
        <v>0</v>
      </c>
      <c r="N83" s="338">
        <f t="shared" si="24"/>
        <v>0</v>
      </c>
      <c r="O83" s="300">
        <f t="shared" si="25"/>
        <v>0</v>
      </c>
      <c r="P83" s="408">
        <f t="shared" si="26"/>
        <v>0</v>
      </c>
      <c r="Q83" s="300">
        <f t="shared" si="27"/>
        <v>0</v>
      </c>
      <c r="R83" s="339">
        <f t="shared" si="28"/>
        <v>0</v>
      </c>
      <c r="S83" s="211">
        <f t="shared" si="29"/>
        <v>0</v>
      </c>
      <c r="T83" s="289"/>
      <c r="U83" s="290" t="str" cm="1">
        <f t="array" ref="U83">_xlfn.IFS(S83&gt;I83,"KO : Le montant retenu est supérieur au montant présenté. Merci de revoir la ligne de contributions ou plafonner son montant.",I83=0,"",S83=I83,"OK",S83&lt;I83,"Montant instruit inférieur au montant présenté.")</f>
        <v/>
      </c>
      <c r="V83" s="400">
        <f t="shared" si="21"/>
        <v>0</v>
      </c>
    </row>
    <row r="84" spans="1:22">
      <c r="A84" s="37">
        <v>80</v>
      </c>
      <c r="B84" s="257"/>
      <c r="C84" s="280"/>
      <c r="D84" s="281"/>
      <c r="E84" s="258"/>
      <c r="F84" s="257"/>
      <c r="G84" s="265"/>
      <c r="H84" s="211"/>
      <c r="I84" s="236">
        <f t="shared" si="19"/>
        <v>0</v>
      </c>
      <c r="J84" s="266"/>
      <c r="K84" s="315">
        <f t="shared" si="20"/>
        <v>0</v>
      </c>
      <c r="L84" s="300">
        <f t="shared" si="22"/>
        <v>0</v>
      </c>
      <c r="M84" s="300">
        <f t="shared" si="23"/>
        <v>0</v>
      </c>
      <c r="N84" s="338">
        <f t="shared" si="24"/>
        <v>0</v>
      </c>
      <c r="O84" s="300">
        <f t="shared" si="25"/>
        <v>0</v>
      </c>
      <c r="P84" s="408">
        <f t="shared" si="26"/>
        <v>0</v>
      </c>
      <c r="Q84" s="300">
        <f t="shared" si="27"/>
        <v>0</v>
      </c>
      <c r="R84" s="339">
        <f t="shared" si="28"/>
        <v>0</v>
      </c>
      <c r="S84" s="211">
        <f t="shared" si="29"/>
        <v>0</v>
      </c>
      <c r="T84" s="289"/>
      <c r="U84" s="290" t="str" cm="1">
        <f t="array" ref="U84">_xlfn.IFS(S84&gt;I84,"KO : Le montant retenu est supérieur au montant présenté. Merci de revoir la ligne de contributions ou plafonner son montant.",I84=0,"",S84=I84,"OK",S84&lt;I84,"Montant instruit inférieur au montant présenté.")</f>
        <v/>
      </c>
      <c r="V84" s="400">
        <f t="shared" si="21"/>
        <v>0</v>
      </c>
    </row>
    <row r="85" spans="1:22">
      <c r="A85" s="37">
        <v>81</v>
      </c>
      <c r="B85" s="257"/>
      <c r="C85" s="280"/>
      <c r="D85" s="281"/>
      <c r="E85" s="258"/>
      <c r="F85" s="257"/>
      <c r="G85" s="265"/>
      <c r="H85" s="211"/>
      <c r="I85" s="236">
        <f t="shared" si="19"/>
        <v>0</v>
      </c>
      <c r="J85" s="266"/>
      <c r="K85" s="315">
        <f t="shared" si="20"/>
        <v>0</v>
      </c>
      <c r="L85" s="300">
        <f t="shared" si="22"/>
        <v>0</v>
      </c>
      <c r="M85" s="300">
        <f t="shared" ref="M85:R104" si="30">D85</f>
        <v>0</v>
      </c>
      <c r="N85" s="338">
        <f t="shared" si="30"/>
        <v>0</v>
      </c>
      <c r="O85" s="300">
        <f t="shared" si="30"/>
        <v>0</v>
      </c>
      <c r="P85" s="408">
        <f t="shared" si="30"/>
        <v>0</v>
      </c>
      <c r="Q85" s="300">
        <f t="shared" si="30"/>
        <v>0</v>
      </c>
      <c r="R85" s="339">
        <f t="shared" si="30"/>
        <v>0</v>
      </c>
      <c r="S85" s="211">
        <f t="shared" si="29"/>
        <v>0</v>
      </c>
      <c r="T85" s="289"/>
      <c r="U85" s="290" t="str" cm="1">
        <f t="array" ref="U85">_xlfn.IFS(S85&gt;I85,"KO : Le montant retenu est supérieur au montant présenté. Merci de revoir la ligne de contributions ou plafonner son montant.",I85=0,"",S85=I85,"OK",S85&lt;I85,"Montant instruit inférieur au montant présenté.")</f>
        <v/>
      </c>
      <c r="V85" s="400">
        <f t="shared" si="21"/>
        <v>0</v>
      </c>
    </row>
    <row r="86" spans="1:22">
      <c r="A86" s="37">
        <v>82</v>
      </c>
      <c r="B86" s="257"/>
      <c r="C86" s="280"/>
      <c r="D86" s="281"/>
      <c r="E86" s="258"/>
      <c r="F86" s="257"/>
      <c r="G86" s="265"/>
      <c r="H86" s="211"/>
      <c r="I86" s="236">
        <f t="shared" si="19"/>
        <v>0</v>
      </c>
      <c r="J86" s="266"/>
      <c r="K86" s="315">
        <f t="shared" si="20"/>
        <v>0</v>
      </c>
      <c r="L86" s="300">
        <f t="shared" si="22"/>
        <v>0</v>
      </c>
      <c r="M86" s="300">
        <f t="shared" si="30"/>
        <v>0</v>
      </c>
      <c r="N86" s="338">
        <f t="shared" si="30"/>
        <v>0</v>
      </c>
      <c r="O86" s="300">
        <f t="shared" si="30"/>
        <v>0</v>
      </c>
      <c r="P86" s="408">
        <f t="shared" si="30"/>
        <v>0</v>
      </c>
      <c r="Q86" s="300">
        <f t="shared" si="30"/>
        <v>0</v>
      </c>
      <c r="R86" s="339">
        <f t="shared" si="30"/>
        <v>0</v>
      </c>
      <c r="S86" s="211">
        <f t="shared" si="29"/>
        <v>0</v>
      </c>
      <c r="T86" s="289"/>
      <c r="U86" s="290" t="str" cm="1">
        <f t="array" ref="U86">_xlfn.IFS(S86&gt;I86,"KO : Le montant retenu est supérieur au montant présenté. Merci de revoir la ligne de contributions ou plafonner son montant.",I86=0,"",S86=I86,"OK",S86&lt;I86,"Montant instruit inférieur au montant présenté.")</f>
        <v/>
      </c>
      <c r="V86" s="400">
        <f t="shared" si="21"/>
        <v>0</v>
      </c>
    </row>
    <row r="87" spans="1:22">
      <c r="A87" s="37">
        <v>83</v>
      </c>
      <c r="B87" s="257"/>
      <c r="C87" s="280"/>
      <c r="D87" s="281"/>
      <c r="E87" s="258"/>
      <c r="F87" s="257"/>
      <c r="G87" s="265"/>
      <c r="H87" s="211"/>
      <c r="I87" s="236">
        <f t="shared" si="19"/>
        <v>0</v>
      </c>
      <c r="J87" s="266"/>
      <c r="K87" s="315">
        <f t="shared" si="20"/>
        <v>0</v>
      </c>
      <c r="L87" s="300">
        <f t="shared" si="22"/>
        <v>0</v>
      </c>
      <c r="M87" s="300">
        <f t="shared" si="30"/>
        <v>0</v>
      </c>
      <c r="N87" s="338">
        <f t="shared" si="30"/>
        <v>0</v>
      </c>
      <c r="O87" s="300">
        <f t="shared" si="30"/>
        <v>0</v>
      </c>
      <c r="P87" s="408">
        <f t="shared" si="30"/>
        <v>0</v>
      </c>
      <c r="Q87" s="300">
        <f t="shared" si="30"/>
        <v>0</v>
      </c>
      <c r="R87" s="339">
        <f t="shared" si="30"/>
        <v>0</v>
      </c>
      <c r="S87" s="211">
        <f t="shared" si="29"/>
        <v>0</v>
      </c>
      <c r="T87" s="289"/>
      <c r="U87" s="290" t="str" cm="1">
        <f t="array" ref="U87">_xlfn.IFS(S87&gt;I87,"KO : Le montant retenu est supérieur au montant présenté. Merci de revoir la ligne de contributions ou plafonner son montant.",I87=0,"",S87=I87,"OK",S87&lt;I87,"Montant instruit inférieur au montant présenté.")</f>
        <v/>
      </c>
      <c r="V87" s="400">
        <f t="shared" si="21"/>
        <v>0</v>
      </c>
    </row>
    <row r="88" spans="1:22">
      <c r="A88" s="37">
        <v>84</v>
      </c>
      <c r="B88" s="257"/>
      <c r="C88" s="280"/>
      <c r="D88" s="281"/>
      <c r="E88" s="258"/>
      <c r="F88" s="257"/>
      <c r="G88" s="265"/>
      <c r="H88" s="211"/>
      <c r="I88" s="236">
        <f t="shared" si="19"/>
        <v>0</v>
      </c>
      <c r="J88" s="266"/>
      <c r="K88" s="315">
        <f t="shared" si="20"/>
        <v>0</v>
      </c>
      <c r="L88" s="300">
        <f t="shared" si="22"/>
        <v>0</v>
      </c>
      <c r="M88" s="300">
        <f t="shared" si="30"/>
        <v>0</v>
      </c>
      <c r="N88" s="338">
        <f t="shared" si="30"/>
        <v>0</v>
      </c>
      <c r="O88" s="300">
        <f t="shared" si="30"/>
        <v>0</v>
      </c>
      <c r="P88" s="408">
        <f t="shared" si="30"/>
        <v>0</v>
      </c>
      <c r="Q88" s="300">
        <f t="shared" si="30"/>
        <v>0</v>
      </c>
      <c r="R88" s="339">
        <f t="shared" si="30"/>
        <v>0</v>
      </c>
      <c r="S88" s="211">
        <f t="shared" si="29"/>
        <v>0</v>
      </c>
      <c r="T88" s="289"/>
      <c r="U88" s="290" t="str" cm="1">
        <f t="array" ref="U88">_xlfn.IFS(S88&gt;I88,"KO : Le montant retenu est supérieur au montant présenté. Merci de revoir la ligne de contributions ou plafonner son montant.",I88=0,"",S88=I88,"OK",S88&lt;I88,"Montant instruit inférieur au montant présenté.")</f>
        <v/>
      </c>
      <c r="V88" s="400">
        <f t="shared" si="21"/>
        <v>0</v>
      </c>
    </row>
    <row r="89" spans="1:22">
      <c r="A89" s="37">
        <v>85</v>
      </c>
      <c r="B89" s="257"/>
      <c r="C89" s="280"/>
      <c r="D89" s="281"/>
      <c r="E89" s="258"/>
      <c r="F89" s="257"/>
      <c r="G89" s="265"/>
      <c r="H89" s="211"/>
      <c r="I89" s="236">
        <f t="shared" si="19"/>
        <v>0</v>
      </c>
      <c r="J89" s="266"/>
      <c r="K89" s="315">
        <f t="shared" si="20"/>
        <v>0</v>
      </c>
      <c r="L89" s="300">
        <f t="shared" si="22"/>
        <v>0</v>
      </c>
      <c r="M89" s="300">
        <f t="shared" si="30"/>
        <v>0</v>
      </c>
      <c r="N89" s="338">
        <f t="shared" si="30"/>
        <v>0</v>
      </c>
      <c r="O89" s="300">
        <f t="shared" si="30"/>
        <v>0</v>
      </c>
      <c r="P89" s="408">
        <f t="shared" si="30"/>
        <v>0</v>
      </c>
      <c r="Q89" s="300">
        <f t="shared" si="30"/>
        <v>0</v>
      </c>
      <c r="R89" s="339">
        <f t="shared" si="30"/>
        <v>0</v>
      </c>
      <c r="S89" s="211">
        <f t="shared" si="29"/>
        <v>0</v>
      </c>
      <c r="T89" s="289"/>
      <c r="U89" s="290" t="str" cm="1">
        <f t="array" ref="U89">_xlfn.IFS(S89&gt;I89,"KO : Le montant retenu est supérieur au montant présenté. Merci de revoir la ligne de contributions ou plafonner son montant.",I89=0,"",S89=I89,"OK",S89&lt;I89,"Montant instruit inférieur au montant présenté.")</f>
        <v/>
      </c>
      <c r="V89" s="400">
        <f t="shared" si="21"/>
        <v>0</v>
      </c>
    </row>
    <row r="90" spans="1:22">
      <c r="A90" s="37">
        <v>86</v>
      </c>
      <c r="B90" s="257"/>
      <c r="C90" s="280"/>
      <c r="D90" s="281"/>
      <c r="E90" s="258"/>
      <c r="F90" s="257"/>
      <c r="G90" s="265"/>
      <c r="H90" s="211"/>
      <c r="I90" s="236">
        <f t="shared" si="19"/>
        <v>0</v>
      </c>
      <c r="J90" s="266"/>
      <c r="K90" s="315">
        <f t="shared" si="20"/>
        <v>0</v>
      </c>
      <c r="L90" s="300">
        <f t="shared" si="22"/>
        <v>0</v>
      </c>
      <c r="M90" s="300">
        <f t="shared" si="30"/>
        <v>0</v>
      </c>
      <c r="N90" s="338">
        <f t="shared" si="30"/>
        <v>0</v>
      </c>
      <c r="O90" s="300">
        <f t="shared" si="30"/>
        <v>0</v>
      </c>
      <c r="P90" s="408">
        <f t="shared" si="30"/>
        <v>0</v>
      </c>
      <c r="Q90" s="300">
        <f t="shared" si="30"/>
        <v>0</v>
      </c>
      <c r="R90" s="339">
        <f t="shared" si="30"/>
        <v>0</v>
      </c>
      <c r="S90" s="211">
        <f t="shared" si="29"/>
        <v>0</v>
      </c>
      <c r="T90" s="289"/>
      <c r="U90" s="290" t="str" cm="1">
        <f t="array" ref="U90">_xlfn.IFS(S90&gt;I90,"KO : Le montant retenu est supérieur au montant présenté. Merci de revoir la ligne de contributions ou plafonner son montant.",I90=0,"",S90=I90,"OK",S90&lt;I90,"Montant instruit inférieur au montant présenté.")</f>
        <v/>
      </c>
      <c r="V90" s="400">
        <f t="shared" si="21"/>
        <v>0</v>
      </c>
    </row>
    <row r="91" spans="1:22">
      <c r="A91" s="37">
        <v>87</v>
      </c>
      <c r="B91" s="257"/>
      <c r="C91" s="280"/>
      <c r="D91" s="281"/>
      <c r="E91" s="258"/>
      <c r="F91" s="257"/>
      <c r="G91" s="265"/>
      <c r="H91" s="211"/>
      <c r="I91" s="236">
        <f t="shared" si="19"/>
        <v>0</v>
      </c>
      <c r="J91" s="266"/>
      <c r="K91" s="315">
        <f t="shared" si="20"/>
        <v>0</v>
      </c>
      <c r="L91" s="300">
        <f t="shared" si="22"/>
        <v>0</v>
      </c>
      <c r="M91" s="300">
        <f t="shared" si="30"/>
        <v>0</v>
      </c>
      <c r="N91" s="338">
        <f t="shared" si="30"/>
        <v>0</v>
      </c>
      <c r="O91" s="300">
        <f t="shared" si="30"/>
        <v>0</v>
      </c>
      <c r="P91" s="408">
        <f t="shared" si="30"/>
        <v>0</v>
      </c>
      <c r="Q91" s="300">
        <f t="shared" si="30"/>
        <v>0</v>
      </c>
      <c r="R91" s="339">
        <f t="shared" si="30"/>
        <v>0</v>
      </c>
      <c r="S91" s="211">
        <f t="shared" si="29"/>
        <v>0</v>
      </c>
      <c r="T91" s="289"/>
      <c r="U91" s="290" t="str" cm="1">
        <f t="array" ref="U91">_xlfn.IFS(S91&gt;I91,"KO : Le montant retenu est supérieur au montant présenté. Merci de revoir la ligne de contributions ou plafonner son montant.",I91=0,"",S91=I91,"OK",S91&lt;I91,"Montant instruit inférieur au montant présenté.")</f>
        <v/>
      </c>
      <c r="V91" s="400">
        <f t="shared" si="21"/>
        <v>0</v>
      </c>
    </row>
    <row r="92" spans="1:22">
      <c r="A92" s="37">
        <v>88</v>
      </c>
      <c r="B92" s="257"/>
      <c r="C92" s="280"/>
      <c r="D92" s="281"/>
      <c r="E92" s="258"/>
      <c r="F92" s="257"/>
      <c r="G92" s="265"/>
      <c r="H92" s="211"/>
      <c r="I92" s="236">
        <f t="shared" si="19"/>
        <v>0</v>
      </c>
      <c r="J92" s="266"/>
      <c r="K92" s="315">
        <f t="shared" si="20"/>
        <v>0</v>
      </c>
      <c r="L92" s="300">
        <f t="shared" si="22"/>
        <v>0</v>
      </c>
      <c r="M92" s="300">
        <f t="shared" si="30"/>
        <v>0</v>
      </c>
      <c r="N92" s="338">
        <f t="shared" si="30"/>
        <v>0</v>
      </c>
      <c r="O92" s="300">
        <f t="shared" si="30"/>
        <v>0</v>
      </c>
      <c r="P92" s="408">
        <f t="shared" si="30"/>
        <v>0</v>
      </c>
      <c r="Q92" s="300">
        <f t="shared" si="30"/>
        <v>0</v>
      </c>
      <c r="R92" s="339">
        <f t="shared" si="30"/>
        <v>0</v>
      </c>
      <c r="S92" s="211">
        <f t="shared" si="29"/>
        <v>0</v>
      </c>
      <c r="T92" s="289"/>
      <c r="U92" s="290" t="str" cm="1">
        <f t="array" ref="U92">_xlfn.IFS(S92&gt;I92,"KO : Le montant retenu est supérieur au montant présenté. Merci de revoir la ligne de contributions ou plafonner son montant.",I92=0,"",S92=I92,"OK",S92&lt;I92,"Montant instruit inférieur au montant présenté.")</f>
        <v/>
      </c>
      <c r="V92" s="400">
        <f t="shared" si="21"/>
        <v>0</v>
      </c>
    </row>
    <row r="93" spans="1:22">
      <c r="A93" s="37">
        <v>89</v>
      </c>
      <c r="B93" s="257"/>
      <c r="C93" s="280"/>
      <c r="D93" s="281"/>
      <c r="E93" s="258"/>
      <c r="F93" s="257"/>
      <c r="G93" s="265"/>
      <c r="H93" s="211"/>
      <c r="I93" s="236">
        <f t="shared" si="19"/>
        <v>0</v>
      </c>
      <c r="J93" s="266"/>
      <c r="K93" s="315">
        <f t="shared" si="20"/>
        <v>0</v>
      </c>
      <c r="L93" s="300">
        <f t="shared" si="22"/>
        <v>0</v>
      </c>
      <c r="M93" s="300">
        <f t="shared" si="30"/>
        <v>0</v>
      </c>
      <c r="N93" s="338">
        <f t="shared" si="30"/>
        <v>0</v>
      </c>
      <c r="O93" s="300">
        <f t="shared" si="30"/>
        <v>0</v>
      </c>
      <c r="P93" s="408">
        <f t="shared" si="30"/>
        <v>0</v>
      </c>
      <c r="Q93" s="300">
        <f t="shared" si="30"/>
        <v>0</v>
      </c>
      <c r="R93" s="339">
        <f t="shared" si="30"/>
        <v>0</v>
      </c>
      <c r="S93" s="211">
        <f t="shared" si="29"/>
        <v>0</v>
      </c>
      <c r="T93" s="289"/>
      <c r="U93" s="290" t="str" cm="1">
        <f t="array" ref="U93">_xlfn.IFS(S93&gt;I93,"KO : Le montant retenu est supérieur au montant présenté. Merci de revoir la ligne de contributions ou plafonner son montant.",I93=0,"",S93=I93,"OK",S93&lt;I93,"Montant instruit inférieur au montant présenté.")</f>
        <v/>
      </c>
      <c r="V93" s="400">
        <f t="shared" si="21"/>
        <v>0</v>
      </c>
    </row>
    <row r="94" spans="1:22">
      <c r="A94" s="37">
        <v>90</v>
      </c>
      <c r="B94" s="257"/>
      <c r="C94" s="280"/>
      <c r="D94" s="281"/>
      <c r="E94" s="258"/>
      <c r="F94" s="257"/>
      <c r="G94" s="265"/>
      <c r="H94" s="211"/>
      <c r="I94" s="236">
        <f t="shared" si="19"/>
        <v>0</v>
      </c>
      <c r="J94" s="266"/>
      <c r="K94" s="315">
        <f t="shared" si="20"/>
        <v>0</v>
      </c>
      <c r="L94" s="300">
        <f t="shared" si="22"/>
        <v>0</v>
      </c>
      <c r="M94" s="300">
        <f t="shared" si="30"/>
        <v>0</v>
      </c>
      <c r="N94" s="338">
        <f t="shared" si="30"/>
        <v>0</v>
      </c>
      <c r="O94" s="300">
        <f t="shared" si="30"/>
        <v>0</v>
      </c>
      <c r="P94" s="408">
        <f t="shared" si="30"/>
        <v>0</v>
      </c>
      <c r="Q94" s="300">
        <f t="shared" si="30"/>
        <v>0</v>
      </c>
      <c r="R94" s="339">
        <f t="shared" si="30"/>
        <v>0</v>
      </c>
      <c r="S94" s="211">
        <f t="shared" si="29"/>
        <v>0</v>
      </c>
      <c r="T94" s="289"/>
      <c r="U94" s="290" t="str" cm="1">
        <f t="array" ref="U94">_xlfn.IFS(S94&gt;I94,"KO : Le montant retenu est supérieur au montant présenté. Merci de revoir la ligne de contributions ou plafonner son montant.",I94=0,"",S94=I94,"OK",S94&lt;I94,"Montant instruit inférieur au montant présenté.")</f>
        <v/>
      </c>
      <c r="V94" s="400">
        <f t="shared" si="21"/>
        <v>0</v>
      </c>
    </row>
    <row r="95" spans="1:22">
      <c r="A95" s="37">
        <v>91</v>
      </c>
      <c r="B95" s="257"/>
      <c r="C95" s="280"/>
      <c r="D95" s="281"/>
      <c r="E95" s="258"/>
      <c r="F95" s="257"/>
      <c r="G95" s="265"/>
      <c r="H95" s="211"/>
      <c r="I95" s="236">
        <f t="shared" si="19"/>
        <v>0</v>
      </c>
      <c r="J95" s="266"/>
      <c r="K95" s="315">
        <f t="shared" si="20"/>
        <v>0</v>
      </c>
      <c r="L95" s="300">
        <f t="shared" si="22"/>
        <v>0</v>
      </c>
      <c r="M95" s="300">
        <f t="shared" si="30"/>
        <v>0</v>
      </c>
      <c r="N95" s="338">
        <f t="shared" si="30"/>
        <v>0</v>
      </c>
      <c r="O95" s="300">
        <f t="shared" si="30"/>
        <v>0</v>
      </c>
      <c r="P95" s="408">
        <f t="shared" si="30"/>
        <v>0</v>
      </c>
      <c r="Q95" s="300">
        <f t="shared" si="30"/>
        <v>0</v>
      </c>
      <c r="R95" s="339">
        <f t="shared" si="30"/>
        <v>0</v>
      </c>
      <c r="S95" s="211">
        <f t="shared" si="29"/>
        <v>0</v>
      </c>
      <c r="T95" s="289"/>
      <c r="U95" s="290" t="str" cm="1">
        <f t="array" ref="U95">_xlfn.IFS(S95&gt;I95,"KO : Le montant retenu est supérieur au montant présenté. Merci de revoir la ligne de contributions ou plafonner son montant.",I95=0,"",S95=I95,"OK",S95&lt;I95,"Montant instruit inférieur au montant présenté.")</f>
        <v/>
      </c>
      <c r="V95" s="400">
        <f t="shared" si="21"/>
        <v>0</v>
      </c>
    </row>
    <row r="96" spans="1:22">
      <c r="A96" s="37">
        <v>92</v>
      </c>
      <c r="B96" s="257"/>
      <c r="C96" s="280"/>
      <c r="D96" s="281"/>
      <c r="E96" s="258"/>
      <c r="F96" s="257"/>
      <c r="G96" s="265"/>
      <c r="H96" s="211"/>
      <c r="I96" s="236">
        <f t="shared" si="19"/>
        <v>0</v>
      </c>
      <c r="J96" s="266"/>
      <c r="K96" s="315">
        <f t="shared" si="20"/>
        <v>0</v>
      </c>
      <c r="L96" s="300">
        <f t="shared" si="22"/>
        <v>0</v>
      </c>
      <c r="M96" s="300">
        <f t="shared" si="30"/>
        <v>0</v>
      </c>
      <c r="N96" s="338">
        <f t="shared" si="30"/>
        <v>0</v>
      </c>
      <c r="O96" s="300">
        <f t="shared" si="30"/>
        <v>0</v>
      </c>
      <c r="P96" s="408">
        <f t="shared" si="30"/>
        <v>0</v>
      </c>
      <c r="Q96" s="300">
        <f t="shared" si="30"/>
        <v>0</v>
      </c>
      <c r="R96" s="339">
        <f t="shared" si="30"/>
        <v>0</v>
      </c>
      <c r="S96" s="211">
        <f t="shared" si="29"/>
        <v>0</v>
      </c>
      <c r="T96" s="289"/>
      <c r="U96" s="290" t="str" cm="1">
        <f t="array" ref="U96">_xlfn.IFS(S96&gt;I96,"KO : Le montant retenu est supérieur au montant présenté. Merci de revoir la ligne de contributions ou plafonner son montant.",I96=0,"",S96=I96,"OK",S96&lt;I96,"Montant instruit inférieur au montant présenté.")</f>
        <v/>
      </c>
      <c r="V96" s="400">
        <f t="shared" si="21"/>
        <v>0</v>
      </c>
    </row>
    <row r="97" spans="1:22">
      <c r="A97" s="37">
        <v>93</v>
      </c>
      <c r="B97" s="257"/>
      <c r="C97" s="280"/>
      <c r="D97" s="281"/>
      <c r="E97" s="258"/>
      <c r="F97" s="257"/>
      <c r="G97" s="265"/>
      <c r="H97" s="211"/>
      <c r="I97" s="236">
        <f t="shared" si="19"/>
        <v>0</v>
      </c>
      <c r="J97" s="266"/>
      <c r="K97" s="315">
        <f t="shared" si="20"/>
        <v>0</v>
      </c>
      <c r="L97" s="300">
        <f t="shared" si="22"/>
        <v>0</v>
      </c>
      <c r="M97" s="300">
        <f t="shared" si="30"/>
        <v>0</v>
      </c>
      <c r="N97" s="338">
        <f t="shared" si="30"/>
        <v>0</v>
      </c>
      <c r="O97" s="300">
        <f t="shared" si="30"/>
        <v>0</v>
      </c>
      <c r="P97" s="408">
        <f t="shared" si="30"/>
        <v>0</v>
      </c>
      <c r="Q97" s="300">
        <f t="shared" si="30"/>
        <v>0</v>
      </c>
      <c r="R97" s="339">
        <f t="shared" si="30"/>
        <v>0</v>
      </c>
      <c r="S97" s="211">
        <f t="shared" si="29"/>
        <v>0</v>
      </c>
      <c r="T97" s="289"/>
      <c r="U97" s="290" t="str" cm="1">
        <f t="array" ref="U97">_xlfn.IFS(S97&gt;I97,"KO : Le montant retenu est supérieur au montant présenté. Merci de revoir la ligne de contributions ou plafonner son montant.",I97=0,"",S97=I97,"OK",S97&lt;I97,"Montant instruit inférieur au montant présenté.")</f>
        <v/>
      </c>
      <c r="V97" s="400">
        <f t="shared" si="21"/>
        <v>0</v>
      </c>
    </row>
    <row r="98" spans="1:22">
      <c r="A98" s="37">
        <v>94</v>
      </c>
      <c r="B98" s="257"/>
      <c r="C98" s="280"/>
      <c r="D98" s="281"/>
      <c r="E98" s="258"/>
      <c r="F98" s="257"/>
      <c r="G98" s="265"/>
      <c r="H98" s="211"/>
      <c r="I98" s="236">
        <f t="shared" si="19"/>
        <v>0</v>
      </c>
      <c r="J98" s="266"/>
      <c r="K98" s="315">
        <f t="shared" si="20"/>
        <v>0</v>
      </c>
      <c r="L98" s="300">
        <f t="shared" si="22"/>
        <v>0</v>
      </c>
      <c r="M98" s="300">
        <f t="shared" si="30"/>
        <v>0</v>
      </c>
      <c r="N98" s="338">
        <f t="shared" si="30"/>
        <v>0</v>
      </c>
      <c r="O98" s="300">
        <f t="shared" si="30"/>
        <v>0</v>
      </c>
      <c r="P98" s="408">
        <f t="shared" si="30"/>
        <v>0</v>
      </c>
      <c r="Q98" s="300">
        <f t="shared" si="30"/>
        <v>0</v>
      </c>
      <c r="R98" s="339">
        <f t="shared" si="30"/>
        <v>0</v>
      </c>
      <c r="S98" s="211">
        <f t="shared" si="29"/>
        <v>0</v>
      </c>
      <c r="T98" s="289"/>
      <c r="U98" s="290" t="str" cm="1">
        <f t="array" ref="U98">_xlfn.IFS(S98&gt;I98,"KO : Le montant retenu est supérieur au montant présenté. Merci de revoir la ligne de contributions ou plafonner son montant.",I98=0,"",S98=I98,"OK",S98&lt;I98,"Montant instruit inférieur au montant présenté.")</f>
        <v/>
      </c>
      <c r="V98" s="400">
        <f t="shared" si="21"/>
        <v>0</v>
      </c>
    </row>
    <row r="99" spans="1:22">
      <c r="A99" s="37">
        <v>95</v>
      </c>
      <c r="B99" s="257"/>
      <c r="C99" s="280"/>
      <c r="D99" s="281"/>
      <c r="E99" s="258"/>
      <c r="F99" s="257"/>
      <c r="G99" s="265"/>
      <c r="H99" s="211"/>
      <c r="I99" s="236">
        <f t="shared" si="19"/>
        <v>0</v>
      </c>
      <c r="J99" s="266"/>
      <c r="K99" s="315">
        <f t="shared" si="20"/>
        <v>0</v>
      </c>
      <c r="L99" s="300">
        <f t="shared" si="22"/>
        <v>0</v>
      </c>
      <c r="M99" s="300">
        <f t="shared" si="30"/>
        <v>0</v>
      </c>
      <c r="N99" s="338">
        <f t="shared" si="30"/>
        <v>0</v>
      </c>
      <c r="O99" s="300">
        <f t="shared" si="30"/>
        <v>0</v>
      </c>
      <c r="P99" s="408">
        <f t="shared" si="30"/>
        <v>0</v>
      </c>
      <c r="Q99" s="300">
        <f t="shared" si="30"/>
        <v>0</v>
      </c>
      <c r="R99" s="339">
        <f t="shared" si="30"/>
        <v>0</v>
      </c>
      <c r="S99" s="211">
        <f t="shared" si="29"/>
        <v>0</v>
      </c>
      <c r="T99" s="289"/>
      <c r="U99" s="290" t="str" cm="1">
        <f t="array" ref="U99">_xlfn.IFS(S99&gt;I99,"KO : Le montant retenu est supérieur au montant présenté. Merci de revoir la ligne de contributions ou plafonner son montant.",I99=0,"",S99=I99,"OK",S99&lt;I99,"Montant instruit inférieur au montant présenté.")</f>
        <v/>
      </c>
      <c r="V99" s="400">
        <f t="shared" si="21"/>
        <v>0</v>
      </c>
    </row>
    <row r="100" spans="1:22">
      <c r="A100" s="37">
        <v>96</v>
      </c>
      <c r="B100" s="257"/>
      <c r="C100" s="280"/>
      <c r="D100" s="281"/>
      <c r="E100" s="258"/>
      <c r="F100" s="257"/>
      <c r="G100" s="265"/>
      <c r="H100" s="211"/>
      <c r="I100" s="236">
        <f t="shared" si="19"/>
        <v>0</v>
      </c>
      <c r="J100" s="266"/>
      <c r="K100" s="315">
        <f t="shared" si="20"/>
        <v>0</v>
      </c>
      <c r="L100" s="300">
        <f t="shared" si="22"/>
        <v>0</v>
      </c>
      <c r="M100" s="300">
        <f t="shared" si="30"/>
        <v>0</v>
      </c>
      <c r="N100" s="338">
        <f t="shared" si="30"/>
        <v>0</v>
      </c>
      <c r="O100" s="300">
        <f t="shared" si="30"/>
        <v>0</v>
      </c>
      <c r="P100" s="408">
        <f t="shared" si="30"/>
        <v>0</v>
      </c>
      <c r="Q100" s="300">
        <f t="shared" si="30"/>
        <v>0</v>
      </c>
      <c r="R100" s="339">
        <f t="shared" si="30"/>
        <v>0</v>
      </c>
      <c r="S100" s="211">
        <f t="shared" si="29"/>
        <v>0</v>
      </c>
      <c r="T100" s="289"/>
      <c r="U100" s="290" t="str" cm="1">
        <f t="array" ref="U100">_xlfn.IFS(S100&gt;I100,"KO : Le montant retenu est supérieur au montant présenté. Merci de revoir la ligne de contributions ou plafonner son montant.",I100=0,"",S100=I100,"OK",S100&lt;I100,"Montant instruit inférieur au montant présenté.")</f>
        <v/>
      </c>
      <c r="V100" s="400">
        <f t="shared" si="21"/>
        <v>0</v>
      </c>
    </row>
    <row r="101" spans="1:22">
      <c r="A101" s="37">
        <v>97</v>
      </c>
      <c r="B101" s="257"/>
      <c r="C101" s="280"/>
      <c r="D101" s="281"/>
      <c r="E101" s="258"/>
      <c r="F101" s="257"/>
      <c r="G101" s="265"/>
      <c r="H101" s="211"/>
      <c r="I101" s="236">
        <f t="shared" si="19"/>
        <v>0</v>
      </c>
      <c r="J101" s="266"/>
      <c r="K101" s="315">
        <f t="shared" si="20"/>
        <v>0</v>
      </c>
      <c r="L101" s="300">
        <f t="shared" si="22"/>
        <v>0</v>
      </c>
      <c r="M101" s="300">
        <f t="shared" si="30"/>
        <v>0</v>
      </c>
      <c r="N101" s="338">
        <f t="shared" si="30"/>
        <v>0</v>
      </c>
      <c r="O101" s="300">
        <f t="shared" si="30"/>
        <v>0</v>
      </c>
      <c r="P101" s="408">
        <f t="shared" si="30"/>
        <v>0</v>
      </c>
      <c r="Q101" s="300">
        <f t="shared" si="30"/>
        <v>0</v>
      </c>
      <c r="R101" s="339">
        <f t="shared" si="30"/>
        <v>0</v>
      </c>
      <c r="S101" s="211">
        <f t="shared" si="29"/>
        <v>0</v>
      </c>
      <c r="T101" s="289"/>
      <c r="U101" s="290" t="str" cm="1">
        <f t="array" ref="U101">_xlfn.IFS(S101&gt;I101,"KO : Le montant retenu est supérieur au montant présenté. Merci de revoir la ligne de contributions ou plafonner son montant.",I101=0,"",S101=I101,"OK",S101&lt;I101,"Montant instruit inférieur au montant présenté.")</f>
        <v/>
      </c>
      <c r="V101" s="400">
        <f t="shared" si="21"/>
        <v>0</v>
      </c>
    </row>
    <row r="102" spans="1:22">
      <c r="A102" s="37">
        <v>98</v>
      </c>
      <c r="B102" s="257"/>
      <c r="C102" s="280"/>
      <c r="D102" s="281"/>
      <c r="E102" s="258"/>
      <c r="F102" s="257"/>
      <c r="G102" s="265"/>
      <c r="H102" s="211"/>
      <c r="I102" s="236">
        <f t="shared" si="19"/>
        <v>0</v>
      </c>
      <c r="J102" s="266"/>
      <c r="K102" s="315">
        <f t="shared" si="20"/>
        <v>0</v>
      </c>
      <c r="L102" s="300">
        <f t="shared" si="22"/>
        <v>0</v>
      </c>
      <c r="M102" s="300">
        <f t="shared" si="30"/>
        <v>0</v>
      </c>
      <c r="N102" s="338">
        <f t="shared" si="30"/>
        <v>0</v>
      </c>
      <c r="O102" s="300">
        <f t="shared" si="30"/>
        <v>0</v>
      </c>
      <c r="P102" s="408">
        <f t="shared" si="30"/>
        <v>0</v>
      </c>
      <c r="Q102" s="300">
        <f t="shared" si="30"/>
        <v>0</v>
      </c>
      <c r="R102" s="339">
        <f t="shared" si="30"/>
        <v>0</v>
      </c>
      <c r="S102" s="211">
        <f t="shared" si="29"/>
        <v>0</v>
      </c>
      <c r="T102" s="289"/>
      <c r="U102" s="290" t="str" cm="1">
        <f t="array" ref="U102">_xlfn.IFS(S102&gt;I102,"KO : Le montant retenu est supérieur au montant présenté. Merci de revoir la ligne de contributions ou plafonner son montant.",I102=0,"",S102=I102,"OK",S102&lt;I102,"Montant instruit inférieur au montant présenté.")</f>
        <v/>
      </c>
      <c r="V102" s="400">
        <f t="shared" si="21"/>
        <v>0</v>
      </c>
    </row>
    <row r="103" spans="1:22">
      <c r="A103" s="37">
        <v>99</v>
      </c>
      <c r="B103" s="257"/>
      <c r="C103" s="280"/>
      <c r="D103" s="281"/>
      <c r="E103" s="258"/>
      <c r="F103" s="257"/>
      <c r="G103" s="265"/>
      <c r="H103" s="211"/>
      <c r="I103" s="236">
        <f t="shared" si="19"/>
        <v>0</v>
      </c>
      <c r="J103" s="266"/>
      <c r="K103" s="315">
        <f t="shared" si="20"/>
        <v>0</v>
      </c>
      <c r="L103" s="300">
        <f t="shared" si="22"/>
        <v>0</v>
      </c>
      <c r="M103" s="300">
        <f t="shared" si="30"/>
        <v>0</v>
      </c>
      <c r="N103" s="338">
        <f t="shared" si="30"/>
        <v>0</v>
      </c>
      <c r="O103" s="300">
        <f t="shared" si="30"/>
        <v>0</v>
      </c>
      <c r="P103" s="408">
        <f t="shared" si="30"/>
        <v>0</v>
      </c>
      <c r="Q103" s="300">
        <f t="shared" si="30"/>
        <v>0</v>
      </c>
      <c r="R103" s="339">
        <f t="shared" si="30"/>
        <v>0</v>
      </c>
      <c r="S103" s="211">
        <f t="shared" si="29"/>
        <v>0</v>
      </c>
      <c r="T103" s="289"/>
      <c r="U103" s="290" t="str" cm="1">
        <f t="array" ref="U103">_xlfn.IFS(S103&gt;I103,"KO : Le montant retenu est supérieur au montant présenté. Merci de revoir la ligne de contributions ou plafonner son montant.",I103=0,"",S103=I103,"OK",S103&lt;I103,"Montant instruit inférieur au montant présenté.")</f>
        <v/>
      </c>
      <c r="V103" s="400">
        <f t="shared" si="21"/>
        <v>0</v>
      </c>
    </row>
    <row r="104" spans="1:22">
      <c r="A104" s="37">
        <v>100</v>
      </c>
      <c r="B104" s="257"/>
      <c r="C104" s="280"/>
      <c r="D104" s="281"/>
      <c r="E104" s="258"/>
      <c r="F104" s="257"/>
      <c r="G104" s="265"/>
      <c r="H104" s="211"/>
      <c r="I104" s="236">
        <f t="shared" si="19"/>
        <v>0</v>
      </c>
      <c r="J104" s="266"/>
      <c r="K104" s="315">
        <f t="shared" si="20"/>
        <v>0</v>
      </c>
      <c r="L104" s="300">
        <f t="shared" si="22"/>
        <v>0</v>
      </c>
      <c r="M104" s="300">
        <f t="shared" si="30"/>
        <v>0</v>
      </c>
      <c r="N104" s="338">
        <f t="shared" si="30"/>
        <v>0</v>
      </c>
      <c r="O104" s="300">
        <f t="shared" si="30"/>
        <v>0</v>
      </c>
      <c r="P104" s="408">
        <f t="shared" si="30"/>
        <v>0</v>
      </c>
      <c r="Q104" s="300">
        <f t="shared" si="30"/>
        <v>0</v>
      </c>
      <c r="R104" s="339">
        <f t="shared" si="30"/>
        <v>0</v>
      </c>
      <c r="S104" s="211">
        <f t="shared" si="29"/>
        <v>0</v>
      </c>
      <c r="T104" s="289"/>
      <c r="U104" s="290" t="str" cm="1">
        <f t="array" ref="U104">_xlfn.IFS(S104&gt;I104,"KO : Le montant retenu est supérieur au montant présenté. Merci de revoir la ligne de contributions ou plafonner son montant.",I104=0,"",S104=I104,"OK",S104&lt;I104,"Montant instruit inférieur au montant présenté.")</f>
        <v/>
      </c>
      <c r="V104" s="400">
        <f t="shared" si="21"/>
        <v>0</v>
      </c>
    </row>
    <row r="105" spans="1:22">
      <c r="A105" s="526" t="s">
        <v>52</v>
      </c>
      <c r="B105" s="527"/>
      <c r="C105" s="527"/>
      <c r="D105" s="527"/>
      <c r="E105" s="527"/>
      <c r="F105" s="527"/>
      <c r="G105" s="527"/>
      <c r="H105" s="527"/>
      <c r="I105" s="84">
        <f>SUM(I5:I104)</f>
        <v>0</v>
      </c>
      <c r="J105" s="401"/>
      <c r="K105" s="528" t="s">
        <v>53</v>
      </c>
      <c r="L105" s="496"/>
      <c r="M105" s="496"/>
      <c r="N105" s="496"/>
      <c r="O105" s="496"/>
      <c r="P105" s="496"/>
      <c r="Q105" s="342"/>
      <c r="R105" s="342"/>
      <c r="S105" s="398">
        <f>SUM(S5:S104)</f>
        <v>0</v>
      </c>
      <c r="T105" s="529"/>
      <c r="U105" s="530"/>
      <c r="V105" s="343">
        <f>SUM(V5:V104)</f>
        <v>0</v>
      </c>
    </row>
  </sheetData>
  <sheetProtection algorithmName="SHA-512" hashValue="TdOB3Jq6fymL/B4ug8dijG8bug7cqYYrzMpG762ZDuOGod3pkxNhlx994sS5dKyRD48Z534sPqPwZUCrCyM3QQ==" saltValue="4knnhbsfy8V5XoDvo5C36w==" spinCount="100000" sheet="1" selectLockedCells="1"/>
  <mergeCells count="6">
    <mergeCell ref="A1:J1"/>
    <mergeCell ref="K1:V1"/>
    <mergeCell ref="A2:A3"/>
    <mergeCell ref="A105:H105"/>
    <mergeCell ref="K105:P105"/>
    <mergeCell ref="T105:U105"/>
  </mergeCells>
  <conditionalFormatting sqref="K5:K104">
    <cfRule type="cellIs" dxfId="19" priority="258" stopIfTrue="1" operator="notEqual">
      <formula>B5</formula>
    </cfRule>
  </conditionalFormatting>
  <conditionalFormatting sqref="M5:M104">
    <cfRule type="cellIs" dxfId="18" priority="5" stopIfTrue="1" operator="notEqual">
      <formula>F5</formula>
    </cfRule>
  </conditionalFormatting>
  <conditionalFormatting sqref="P5:P104">
    <cfRule type="cellIs" dxfId="17" priority="4" stopIfTrue="1" operator="notEqual">
      <formula>G5</formula>
    </cfRule>
  </conditionalFormatting>
  <conditionalFormatting sqref="S5:S104">
    <cfRule type="cellIs" dxfId="16" priority="6" stopIfTrue="1" operator="notEqual">
      <formula>J5</formula>
    </cfRule>
  </conditionalFormatting>
  <conditionalFormatting sqref="U5:U104">
    <cfRule type="containsText" dxfId="15" priority="1" operator="containsText" text="OK">
      <formula>NOT(ISERROR(SEARCH("OK",U5)))</formula>
    </cfRule>
    <cfRule type="containsText" dxfId="14" priority="2" operator="containsText" text="KO">
      <formula>NOT(ISERROR(SEARCH("KO",U5)))</formula>
    </cfRule>
    <cfRule type="containsText" dxfId="13" priority="3" operator="containsText" text="Attention">
      <formula>NOT(ISERROR(SEARCH("Attention",U5)))</formula>
    </cfRule>
  </conditionalFormatting>
  <dataValidations count="2">
    <dataValidation type="list" allowBlank="1" showInputMessage="1" showErrorMessage="1" promptTitle="Sélectionnez un poste de dépense" prompt="Cliquez sur le menu déroulant" sqref="C4:C104" xr:uid="{23BFF116-F35C-4CFB-8C3D-0E07E22C24E8}">
      <mc:AlternateContent xmlns:x12ac="http://schemas.microsoft.com/office/spreadsheetml/2011/1/ac" xmlns:mc="http://schemas.openxmlformats.org/markup-compatibility/2006">
        <mc:Choice Requires="x12ac">
          <x12ac:list>"Investissements commercialisation, technologies, procédures ", Investissements équins , Investissements forêt-bois</x12ac:list>
        </mc:Choice>
        <mc:Fallback>
          <formula1>"Investissements commercialisation, technologies, procédures , Investissements équins , Investissements forêt-bois"</formula1>
        </mc:Fallback>
      </mc:AlternateContent>
    </dataValidation>
    <dataValidation type="list" allowBlank="1" showInputMessage="1" showErrorMessage="1" promptTitle="Sélectionnez une sous-opération " prompt="Cliquez sur le menu déroulant et associez une sous-opération au poste choisi tel que présenté dans l'onglet 0" sqref="D4:D104" xr:uid="{DA3FA72E-7B7C-4267-A51D-A3C5689676EC}">
      <mc:AlternateContent xmlns:x12ac="http://schemas.microsoft.com/office/spreadsheetml/2011/1/ac" xmlns:mc="http://schemas.openxmlformats.org/markup-compatibility/2006">
        <mc:Choice Requires="x12ac">
          <x12ac:list>"Commercialisation produits agricoles, introduction technologies et procédures ", Filière équine , Filière forêt-bois</x12ac:list>
        </mc:Choice>
        <mc:Fallback>
          <formula1>"Commercialisation produits agricoles, introduction technologies et procédures , Filière équine , Filière forêt-bois"</formula1>
        </mc:Fallback>
      </mc:AlternateContent>
    </dataValidation>
  </dataValidations>
  <pageMargins left="0.7" right="0.7" top="0.75" bottom="0.75" header="0.3" footer="0.3"/>
  <pageSetup paperSize="9" scale="1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D42-FA84-47FC-9BD2-A0B48510B1EA}">
  <sheetPr>
    <pageSetUpPr fitToPage="1"/>
  </sheetPr>
  <dimension ref="A1:AC105"/>
  <sheetViews>
    <sheetView zoomScale="69" zoomScaleNormal="100" workbookViewId="0">
      <selection activeCell="B5" sqref="B5"/>
    </sheetView>
  </sheetViews>
  <sheetFormatPr baseColWidth="10" defaultColWidth="11.42578125" defaultRowHeight="15" outlineLevelCol="1"/>
  <cols>
    <col min="1" max="1" width="10.7109375" style="36" customWidth="1"/>
    <col min="2" max="5" width="27.7109375" style="36" customWidth="1"/>
    <col min="6" max="6" width="27.42578125" style="36" customWidth="1"/>
    <col min="7" max="7" width="22.42578125" style="36" customWidth="1"/>
    <col min="8" max="11" width="19.7109375" style="36" customWidth="1"/>
    <col min="12" max="12" width="23.42578125" style="36" customWidth="1"/>
    <col min="13" max="13" width="46.85546875" style="36" customWidth="1"/>
    <col min="14" max="14" width="27.7109375" style="36" customWidth="1" outlineLevel="1"/>
    <col min="15" max="18" width="27.7109375" style="36" customWidth="1"/>
    <col min="19" max="19" width="19.7109375" style="36" customWidth="1" outlineLevel="1"/>
    <col min="20" max="20" width="21.85546875" style="36" customWidth="1"/>
    <col min="21" max="22" width="19.7109375" style="36" customWidth="1"/>
    <col min="23" max="25" width="19.7109375" style="36" customWidth="1" outlineLevel="1"/>
    <col min="26" max="26" width="50.7109375" style="36" customWidth="1" outlineLevel="1"/>
    <col min="27" max="27" width="80.7109375" style="36" customWidth="1" outlineLevel="1"/>
    <col min="28" max="28" width="19.7109375" style="36" customWidth="1" outlineLevel="1"/>
    <col min="29" max="16384" width="11.42578125" style="36"/>
  </cols>
  <sheetData>
    <row r="1" spans="1:28" ht="73.5" customHeight="1">
      <c r="A1" s="501" t="s">
        <v>460</v>
      </c>
      <c r="B1" s="501"/>
      <c r="C1" s="501"/>
      <c r="D1" s="501"/>
      <c r="E1" s="501"/>
      <c r="F1" s="501"/>
      <c r="G1" s="501"/>
      <c r="H1" s="501"/>
      <c r="I1" s="501"/>
      <c r="J1" s="501"/>
      <c r="K1" s="501"/>
      <c r="L1" s="501"/>
      <c r="M1" s="503"/>
      <c r="N1" s="523" t="s">
        <v>554</v>
      </c>
      <c r="O1" s="524"/>
      <c r="P1" s="524"/>
      <c r="Q1" s="524"/>
      <c r="R1" s="524"/>
      <c r="S1" s="524"/>
      <c r="T1" s="524"/>
      <c r="U1" s="524"/>
      <c r="V1" s="524"/>
      <c r="W1" s="524"/>
      <c r="X1" s="524"/>
      <c r="Y1" s="524"/>
      <c r="Z1" s="524"/>
      <c r="AA1" s="524"/>
      <c r="AB1" s="525"/>
    </row>
    <row r="2" spans="1:28" ht="73.5" customHeight="1">
      <c r="A2" s="487" t="s">
        <v>57</v>
      </c>
      <c r="B2" s="321" t="s">
        <v>461</v>
      </c>
      <c r="C2" s="321" t="s">
        <v>462</v>
      </c>
      <c r="D2" s="321" t="s">
        <v>463</v>
      </c>
      <c r="E2" s="321" t="s">
        <v>464</v>
      </c>
      <c r="F2" s="304" t="s">
        <v>552</v>
      </c>
      <c r="G2" s="304" t="s">
        <v>58</v>
      </c>
      <c r="H2" s="304" t="s">
        <v>465</v>
      </c>
      <c r="I2" s="507" t="s">
        <v>466</v>
      </c>
      <c r="J2" s="509"/>
      <c r="K2" s="321" t="s">
        <v>467</v>
      </c>
      <c r="L2" s="321" t="s">
        <v>468</v>
      </c>
      <c r="M2" s="303" t="s">
        <v>41</v>
      </c>
      <c r="N2" s="204" t="s">
        <v>461</v>
      </c>
      <c r="O2" s="79" t="s">
        <v>462</v>
      </c>
      <c r="P2" s="79" t="s">
        <v>463</v>
      </c>
      <c r="Q2" s="79" t="s">
        <v>464</v>
      </c>
      <c r="R2" s="85" t="s">
        <v>552</v>
      </c>
      <c r="S2" s="79" t="s">
        <v>58</v>
      </c>
      <c r="T2" s="85" t="s">
        <v>465</v>
      </c>
      <c r="U2" s="531" t="s">
        <v>466</v>
      </c>
      <c r="V2" s="532"/>
      <c r="W2" s="85" t="s">
        <v>467</v>
      </c>
      <c r="X2" s="85" t="s">
        <v>468</v>
      </c>
      <c r="Y2" s="397" t="s">
        <v>67</v>
      </c>
      <c r="Z2" s="293" t="s">
        <v>41</v>
      </c>
      <c r="AA2" s="286" t="s">
        <v>43</v>
      </c>
      <c r="AB2" s="286" t="s">
        <v>19</v>
      </c>
    </row>
    <row r="3" spans="1:28" ht="128.25" customHeight="1">
      <c r="A3" s="488"/>
      <c r="B3" s="386" t="s">
        <v>469</v>
      </c>
      <c r="C3" s="386" t="s">
        <v>470</v>
      </c>
      <c r="D3" s="386" t="s">
        <v>471</v>
      </c>
      <c r="E3" s="323" t="s">
        <v>623</v>
      </c>
      <c r="F3" s="305" t="s">
        <v>553</v>
      </c>
      <c r="G3" s="305" t="s">
        <v>590</v>
      </c>
      <c r="H3" s="305" t="s">
        <v>473</v>
      </c>
      <c r="I3" s="305" t="s">
        <v>474</v>
      </c>
      <c r="J3" s="305" t="s">
        <v>475</v>
      </c>
      <c r="K3" s="323" t="s">
        <v>476</v>
      </c>
      <c r="L3" s="323" t="s">
        <v>596</v>
      </c>
      <c r="M3" s="306" t="s">
        <v>46</v>
      </c>
      <c r="N3" s="206" t="s">
        <v>47</v>
      </c>
      <c r="O3" s="83" t="s">
        <v>47</v>
      </c>
      <c r="P3" s="83" t="s">
        <v>47</v>
      </c>
      <c r="Q3" s="83" t="s">
        <v>47</v>
      </c>
      <c r="R3" s="78" t="s">
        <v>47</v>
      </c>
      <c r="S3" s="83" t="s">
        <v>47</v>
      </c>
      <c r="T3" s="83" t="s">
        <v>47</v>
      </c>
      <c r="U3" s="77" t="s">
        <v>477</v>
      </c>
      <c r="V3" s="77" t="s">
        <v>478</v>
      </c>
      <c r="W3" s="83" t="s">
        <v>47</v>
      </c>
      <c r="X3" s="77" t="s">
        <v>50</v>
      </c>
      <c r="Y3" s="283" t="s">
        <v>61</v>
      </c>
      <c r="Z3" s="287" t="s">
        <v>48</v>
      </c>
      <c r="AA3" s="287" t="s">
        <v>49</v>
      </c>
      <c r="AB3" s="287" t="s">
        <v>50</v>
      </c>
    </row>
    <row r="4" spans="1:28" ht="75">
      <c r="A4" s="362" t="s">
        <v>51</v>
      </c>
      <c r="B4" s="362" t="s">
        <v>592</v>
      </c>
      <c r="C4" s="362" t="s">
        <v>593</v>
      </c>
      <c r="D4" s="362" t="s">
        <v>594</v>
      </c>
      <c r="E4" s="387">
        <v>1</v>
      </c>
      <c r="F4" s="297" t="s">
        <v>611</v>
      </c>
      <c r="G4" s="297" t="s">
        <v>612</v>
      </c>
      <c r="H4" s="388">
        <v>45658</v>
      </c>
      <c r="I4" s="297">
        <v>1</v>
      </c>
      <c r="J4" s="297" t="s">
        <v>595</v>
      </c>
      <c r="K4" s="389">
        <v>500</v>
      </c>
      <c r="L4" s="390">
        <v>500</v>
      </c>
      <c r="M4" s="391"/>
      <c r="N4" s="210" t="str">
        <f t="shared" ref="N4:X4" si="0">B4</f>
        <v>Amortissement</v>
      </c>
      <c r="O4" s="70" t="str">
        <f t="shared" si="0"/>
        <v>Neuf</v>
      </c>
      <c r="P4" s="70" t="str">
        <f t="shared" si="0"/>
        <v>Ordinateur</v>
      </c>
      <c r="Q4" s="207">
        <f t="shared" si="0"/>
        <v>1</v>
      </c>
      <c r="R4" s="72" t="str">
        <f t="shared" si="0"/>
        <v xml:space="preserve">Investissements commercialisation, technologies, procédures </v>
      </c>
      <c r="S4" s="72" t="str">
        <f t="shared" si="0"/>
        <v xml:space="preserve">Commercialisation produits agricoles, introduction technologies et procédures </v>
      </c>
      <c r="T4" s="237">
        <f t="shared" si="0"/>
        <v>45658</v>
      </c>
      <c r="U4" s="72">
        <f t="shared" si="0"/>
        <v>1</v>
      </c>
      <c r="V4" s="72" t="str">
        <f t="shared" si="0"/>
        <v>an</v>
      </c>
      <c r="W4" s="238">
        <f t="shared" si="0"/>
        <v>500</v>
      </c>
      <c r="X4" s="239">
        <f t="shared" si="0"/>
        <v>500</v>
      </c>
      <c r="Y4" s="341"/>
      <c r="Z4" s="399"/>
      <c r="AA4" s="288"/>
      <c r="AB4" s="288"/>
    </row>
    <row r="5" spans="1:28">
      <c r="A5" s="37">
        <v>1</v>
      </c>
      <c r="B5" s="257"/>
      <c r="C5" s="257"/>
      <c r="D5" s="257"/>
      <c r="E5" s="258"/>
      <c r="F5" s="280"/>
      <c r="G5" s="281"/>
      <c r="H5" s="267"/>
      <c r="I5" s="257"/>
      <c r="J5" s="257"/>
      <c r="K5" s="268"/>
      <c r="L5" s="392"/>
      <c r="M5" s="266"/>
      <c r="N5" s="315">
        <f t="shared" ref="N5:N68" si="1">B5</f>
        <v>0</v>
      </c>
      <c r="O5" s="300">
        <f t="shared" ref="O5:O68" si="2">C5</f>
        <v>0</v>
      </c>
      <c r="P5" s="300">
        <f t="shared" ref="P5:P68" si="3">D5</f>
        <v>0</v>
      </c>
      <c r="Q5" s="338">
        <f t="shared" ref="Q5:Q68" si="4">E5</f>
        <v>0</v>
      </c>
      <c r="R5" s="393">
        <f t="shared" ref="R5:R68" si="5">F5</f>
        <v>0</v>
      </c>
      <c r="S5" s="393">
        <f t="shared" ref="S5:S68" si="6">G5</f>
        <v>0</v>
      </c>
      <c r="T5" s="394">
        <f t="shared" ref="T5:T68" si="7">H5</f>
        <v>0</v>
      </c>
      <c r="U5" s="393">
        <f t="shared" ref="U5:U68" si="8">I5</f>
        <v>0</v>
      </c>
      <c r="V5" s="393">
        <f t="shared" ref="V5:V68" si="9">J5</f>
        <v>0</v>
      </c>
      <c r="W5" s="395">
        <f t="shared" ref="W5:W68" si="10">K5</f>
        <v>0</v>
      </c>
      <c r="X5" s="396">
        <f t="shared" ref="X5:X68" si="11">L5</f>
        <v>0</v>
      </c>
      <c r="Y5" s="211">
        <f>X5</f>
        <v>0</v>
      </c>
      <c r="Z5" s="289"/>
      <c r="AA5" s="290" t="str" cm="1">
        <f t="array" ref="AA5">_xlfn.IFS(Y5&gt;L5,"KO : Le montant retenu est supérieur au montant présenté. Merci de revoir la ligne de charges d'amortissement ou plafonner son montant.",L5=0,"",Y5=L5,"OK",Y5&lt;L5,"Montant instruit inférieur au montant présenté.")</f>
        <v/>
      </c>
      <c r="AB5" s="400">
        <f t="shared" ref="AB5:AB68" si="12">L5-Y5</f>
        <v>0</v>
      </c>
    </row>
    <row r="6" spans="1:28">
      <c r="A6" s="37">
        <v>2</v>
      </c>
      <c r="B6" s="257"/>
      <c r="C6" s="257"/>
      <c r="D6" s="257"/>
      <c r="E6" s="258"/>
      <c r="F6" s="280"/>
      <c r="G6" s="281"/>
      <c r="H6" s="267"/>
      <c r="I6" s="257"/>
      <c r="J6" s="257"/>
      <c r="K6" s="268"/>
      <c r="L6" s="392"/>
      <c r="M6" s="266"/>
      <c r="N6" s="315">
        <f t="shared" si="1"/>
        <v>0</v>
      </c>
      <c r="O6" s="300">
        <f t="shared" si="2"/>
        <v>0</v>
      </c>
      <c r="P6" s="300">
        <f t="shared" si="3"/>
        <v>0</v>
      </c>
      <c r="Q6" s="338">
        <f t="shared" si="4"/>
        <v>0</v>
      </c>
      <c r="R6" s="393">
        <f t="shared" si="5"/>
        <v>0</v>
      </c>
      <c r="S6" s="393">
        <f t="shared" si="6"/>
        <v>0</v>
      </c>
      <c r="T6" s="394">
        <f t="shared" si="7"/>
        <v>0</v>
      </c>
      <c r="U6" s="393">
        <f t="shared" si="8"/>
        <v>0</v>
      </c>
      <c r="V6" s="393">
        <f t="shared" si="9"/>
        <v>0</v>
      </c>
      <c r="W6" s="395">
        <f t="shared" si="10"/>
        <v>0</v>
      </c>
      <c r="X6" s="396">
        <f t="shared" si="11"/>
        <v>0</v>
      </c>
      <c r="Y6" s="211">
        <f t="shared" ref="Y6:Y30" si="13">X6</f>
        <v>0</v>
      </c>
      <c r="Z6" s="289"/>
      <c r="AA6" s="290" t="str" cm="1">
        <f t="array" ref="AA6">_xlfn.IFS(Y6&gt;L6,"KO : Le montant retenu est supérieur au montant présenté. Merci de revoir la ligne de charges d'amortissement ou plafonner son montant.",L6=0,"",Y6=L6,"OK",Y6&lt;L6,"Montant instruit inférieur au montant présenté.")</f>
        <v/>
      </c>
      <c r="AB6" s="400">
        <f t="shared" si="12"/>
        <v>0</v>
      </c>
    </row>
    <row r="7" spans="1:28">
      <c r="A7" s="37">
        <v>3</v>
      </c>
      <c r="B7" s="257"/>
      <c r="C7" s="257"/>
      <c r="D7" s="257"/>
      <c r="E7" s="258"/>
      <c r="F7" s="280"/>
      <c r="G7" s="281"/>
      <c r="H7" s="267"/>
      <c r="I7" s="257"/>
      <c r="J7" s="257"/>
      <c r="K7" s="268"/>
      <c r="L7" s="392"/>
      <c r="M7" s="266"/>
      <c r="N7" s="315">
        <f t="shared" si="1"/>
        <v>0</v>
      </c>
      <c r="O7" s="300">
        <f t="shared" si="2"/>
        <v>0</v>
      </c>
      <c r="P7" s="300">
        <f t="shared" si="3"/>
        <v>0</v>
      </c>
      <c r="Q7" s="338">
        <f t="shared" si="4"/>
        <v>0</v>
      </c>
      <c r="R7" s="393">
        <f t="shared" si="5"/>
        <v>0</v>
      </c>
      <c r="S7" s="393">
        <f t="shared" si="6"/>
        <v>0</v>
      </c>
      <c r="T7" s="394">
        <f t="shared" si="7"/>
        <v>0</v>
      </c>
      <c r="U7" s="393">
        <f t="shared" si="8"/>
        <v>0</v>
      </c>
      <c r="V7" s="393">
        <f t="shared" si="9"/>
        <v>0</v>
      </c>
      <c r="W7" s="395">
        <f t="shared" si="10"/>
        <v>0</v>
      </c>
      <c r="X7" s="396">
        <f t="shared" si="11"/>
        <v>0</v>
      </c>
      <c r="Y7" s="211">
        <f t="shared" si="13"/>
        <v>0</v>
      </c>
      <c r="Z7" s="289"/>
      <c r="AA7" s="290" t="str" cm="1">
        <f t="array" ref="AA7">_xlfn.IFS(Y7&gt;L7,"KO : Le montant retenu est supérieur au montant présenté. Merci de revoir la ligne de charges d'amortissement ou plafonner son montant.",L7=0,"",Y7=L7,"OK",Y7&lt;L7,"Montant instruit inférieur au montant présenté.")</f>
        <v/>
      </c>
      <c r="AB7" s="400">
        <f t="shared" si="12"/>
        <v>0</v>
      </c>
    </row>
    <row r="8" spans="1:28">
      <c r="A8" s="37">
        <v>4</v>
      </c>
      <c r="B8" s="257"/>
      <c r="C8" s="257"/>
      <c r="D8" s="257"/>
      <c r="E8" s="258"/>
      <c r="F8" s="280"/>
      <c r="G8" s="281"/>
      <c r="H8" s="267"/>
      <c r="I8" s="257"/>
      <c r="J8" s="257"/>
      <c r="K8" s="268"/>
      <c r="L8" s="392"/>
      <c r="M8" s="266"/>
      <c r="N8" s="315">
        <f t="shared" si="1"/>
        <v>0</v>
      </c>
      <c r="O8" s="300">
        <f t="shared" si="2"/>
        <v>0</v>
      </c>
      <c r="P8" s="300">
        <f t="shared" si="3"/>
        <v>0</v>
      </c>
      <c r="Q8" s="338">
        <f t="shared" si="4"/>
        <v>0</v>
      </c>
      <c r="R8" s="393">
        <f t="shared" si="5"/>
        <v>0</v>
      </c>
      <c r="S8" s="393">
        <f t="shared" si="6"/>
        <v>0</v>
      </c>
      <c r="T8" s="394">
        <f t="shared" si="7"/>
        <v>0</v>
      </c>
      <c r="U8" s="393">
        <f t="shared" si="8"/>
        <v>0</v>
      </c>
      <c r="V8" s="393">
        <f t="shared" si="9"/>
        <v>0</v>
      </c>
      <c r="W8" s="395">
        <f t="shared" si="10"/>
        <v>0</v>
      </c>
      <c r="X8" s="396">
        <f t="shared" si="11"/>
        <v>0</v>
      </c>
      <c r="Y8" s="211">
        <f t="shared" si="13"/>
        <v>0</v>
      </c>
      <c r="Z8" s="289"/>
      <c r="AA8" s="290" t="str" cm="1">
        <f t="array" ref="AA8">_xlfn.IFS(Y8&gt;L8,"KO : Le montant retenu est supérieur au montant présenté. Merci de revoir la ligne de charges d'amortissement ou plafonner son montant.",L8=0,"",Y8=L8,"OK",Y8&lt;L8,"Montant instruit inférieur au montant présenté.")</f>
        <v/>
      </c>
      <c r="AB8" s="400">
        <f t="shared" si="12"/>
        <v>0</v>
      </c>
    </row>
    <row r="9" spans="1:28">
      <c r="A9" s="37">
        <v>5</v>
      </c>
      <c r="B9" s="257"/>
      <c r="C9" s="257"/>
      <c r="D9" s="257"/>
      <c r="E9" s="258"/>
      <c r="F9" s="280"/>
      <c r="G9" s="281"/>
      <c r="H9" s="267"/>
      <c r="I9" s="257"/>
      <c r="J9" s="257"/>
      <c r="K9" s="268"/>
      <c r="L9" s="392"/>
      <c r="M9" s="266"/>
      <c r="N9" s="315">
        <f t="shared" si="1"/>
        <v>0</v>
      </c>
      <c r="O9" s="300">
        <f t="shared" si="2"/>
        <v>0</v>
      </c>
      <c r="P9" s="300">
        <f t="shared" si="3"/>
        <v>0</v>
      </c>
      <c r="Q9" s="338">
        <f t="shared" si="4"/>
        <v>0</v>
      </c>
      <c r="R9" s="393">
        <f t="shared" si="5"/>
        <v>0</v>
      </c>
      <c r="S9" s="393">
        <f t="shared" si="6"/>
        <v>0</v>
      </c>
      <c r="T9" s="394">
        <f t="shared" si="7"/>
        <v>0</v>
      </c>
      <c r="U9" s="393">
        <f t="shared" si="8"/>
        <v>0</v>
      </c>
      <c r="V9" s="393">
        <f t="shared" si="9"/>
        <v>0</v>
      </c>
      <c r="W9" s="395">
        <f t="shared" si="10"/>
        <v>0</v>
      </c>
      <c r="X9" s="396">
        <f t="shared" si="11"/>
        <v>0</v>
      </c>
      <c r="Y9" s="211">
        <f t="shared" si="13"/>
        <v>0</v>
      </c>
      <c r="Z9" s="289"/>
      <c r="AA9" s="290" t="str" cm="1">
        <f t="array" ref="AA9">_xlfn.IFS(Y9&gt;L9,"KO : Le montant retenu est supérieur au montant présenté. Merci de revoir la ligne de charges d'amortissement ou plafonner son montant.",L9=0,"",Y9=L9,"OK",Y9&lt;L9,"Montant instruit inférieur au montant présenté.")</f>
        <v/>
      </c>
      <c r="AB9" s="400">
        <f t="shared" si="12"/>
        <v>0</v>
      </c>
    </row>
    <row r="10" spans="1:28">
      <c r="A10" s="37">
        <v>6</v>
      </c>
      <c r="B10" s="257"/>
      <c r="C10" s="257"/>
      <c r="D10" s="257"/>
      <c r="E10" s="258"/>
      <c r="F10" s="280"/>
      <c r="G10" s="281"/>
      <c r="H10" s="267"/>
      <c r="I10" s="257"/>
      <c r="J10" s="257"/>
      <c r="K10" s="268"/>
      <c r="L10" s="392"/>
      <c r="M10" s="266"/>
      <c r="N10" s="315">
        <f t="shared" si="1"/>
        <v>0</v>
      </c>
      <c r="O10" s="300">
        <f t="shared" si="2"/>
        <v>0</v>
      </c>
      <c r="P10" s="300">
        <f t="shared" si="3"/>
        <v>0</v>
      </c>
      <c r="Q10" s="338">
        <f t="shared" si="4"/>
        <v>0</v>
      </c>
      <c r="R10" s="393">
        <f t="shared" si="5"/>
        <v>0</v>
      </c>
      <c r="S10" s="393">
        <f t="shared" si="6"/>
        <v>0</v>
      </c>
      <c r="T10" s="394">
        <f t="shared" si="7"/>
        <v>0</v>
      </c>
      <c r="U10" s="393">
        <f t="shared" si="8"/>
        <v>0</v>
      </c>
      <c r="V10" s="393">
        <f t="shared" si="9"/>
        <v>0</v>
      </c>
      <c r="W10" s="395">
        <f t="shared" si="10"/>
        <v>0</v>
      </c>
      <c r="X10" s="396">
        <f t="shared" si="11"/>
        <v>0</v>
      </c>
      <c r="Y10" s="211">
        <f t="shared" si="13"/>
        <v>0</v>
      </c>
      <c r="Z10" s="289"/>
      <c r="AA10" s="290" t="str" cm="1">
        <f t="array" ref="AA10">_xlfn.IFS(Y10&gt;L10,"KO : Le montant retenu est supérieur au montant présenté. Merci de revoir la ligne de charges d'amortissement ou plafonner son montant.",L10=0,"",Y10=L10,"OK",Y10&lt;L10,"Montant instruit inférieur au montant présenté.")</f>
        <v/>
      </c>
      <c r="AB10" s="400">
        <f t="shared" si="12"/>
        <v>0</v>
      </c>
    </row>
    <row r="11" spans="1:28">
      <c r="A11" s="37">
        <v>7</v>
      </c>
      <c r="B11" s="257"/>
      <c r="C11" s="257"/>
      <c r="D11" s="257"/>
      <c r="E11" s="258"/>
      <c r="F11" s="280"/>
      <c r="G11" s="281"/>
      <c r="H11" s="267"/>
      <c r="I11" s="257"/>
      <c r="J11" s="257"/>
      <c r="K11" s="268"/>
      <c r="L11" s="392"/>
      <c r="M11" s="266"/>
      <c r="N11" s="315">
        <f t="shared" si="1"/>
        <v>0</v>
      </c>
      <c r="O11" s="300">
        <f t="shared" si="2"/>
        <v>0</v>
      </c>
      <c r="P11" s="300">
        <f t="shared" si="3"/>
        <v>0</v>
      </c>
      <c r="Q11" s="338">
        <f t="shared" si="4"/>
        <v>0</v>
      </c>
      <c r="R11" s="393">
        <f t="shared" si="5"/>
        <v>0</v>
      </c>
      <c r="S11" s="393">
        <f t="shared" si="6"/>
        <v>0</v>
      </c>
      <c r="T11" s="394">
        <f t="shared" si="7"/>
        <v>0</v>
      </c>
      <c r="U11" s="393">
        <f t="shared" si="8"/>
        <v>0</v>
      </c>
      <c r="V11" s="393">
        <f t="shared" si="9"/>
        <v>0</v>
      </c>
      <c r="W11" s="395">
        <f t="shared" si="10"/>
        <v>0</v>
      </c>
      <c r="X11" s="396">
        <f t="shared" si="11"/>
        <v>0</v>
      </c>
      <c r="Y11" s="211">
        <f t="shared" si="13"/>
        <v>0</v>
      </c>
      <c r="Z11" s="289"/>
      <c r="AA11" s="290" t="str" cm="1">
        <f t="array" ref="AA11">_xlfn.IFS(Y11&gt;L11,"KO : Le montant retenu est supérieur au montant présenté. Merci de revoir la ligne de charges d'amortissement ou plafonner son montant.",L11=0,"",Y11=L11,"OK",Y11&lt;L11,"Montant instruit inférieur au montant présenté.")</f>
        <v/>
      </c>
      <c r="AB11" s="400">
        <f t="shared" si="12"/>
        <v>0</v>
      </c>
    </row>
    <row r="12" spans="1:28">
      <c r="A12" s="37">
        <v>8</v>
      </c>
      <c r="B12" s="257"/>
      <c r="C12" s="257"/>
      <c r="D12" s="257"/>
      <c r="E12" s="258"/>
      <c r="F12" s="280"/>
      <c r="G12" s="281"/>
      <c r="H12" s="267"/>
      <c r="I12" s="257"/>
      <c r="J12" s="257"/>
      <c r="K12" s="268"/>
      <c r="L12" s="392"/>
      <c r="M12" s="266"/>
      <c r="N12" s="315">
        <f t="shared" si="1"/>
        <v>0</v>
      </c>
      <c r="O12" s="300">
        <f t="shared" si="2"/>
        <v>0</v>
      </c>
      <c r="P12" s="300">
        <f t="shared" si="3"/>
        <v>0</v>
      </c>
      <c r="Q12" s="338">
        <f t="shared" si="4"/>
        <v>0</v>
      </c>
      <c r="R12" s="393">
        <f t="shared" si="5"/>
        <v>0</v>
      </c>
      <c r="S12" s="393">
        <f t="shared" si="6"/>
        <v>0</v>
      </c>
      <c r="T12" s="394">
        <f t="shared" si="7"/>
        <v>0</v>
      </c>
      <c r="U12" s="393">
        <f t="shared" si="8"/>
        <v>0</v>
      </c>
      <c r="V12" s="393">
        <f t="shared" si="9"/>
        <v>0</v>
      </c>
      <c r="W12" s="395">
        <f t="shared" si="10"/>
        <v>0</v>
      </c>
      <c r="X12" s="396">
        <f t="shared" si="11"/>
        <v>0</v>
      </c>
      <c r="Y12" s="211">
        <f t="shared" si="13"/>
        <v>0</v>
      </c>
      <c r="Z12" s="289"/>
      <c r="AA12" s="290" t="str" cm="1">
        <f t="array" ref="AA12">_xlfn.IFS(Y12&gt;L12,"KO : Le montant retenu est supérieur au montant présenté. Merci de revoir la ligne de charges d'amortissement ou plafonner son montant.",L12=0,"",Y12=L12,"OK",Y12&lt;L12,"Montant instruit inférieur au montant présenté.")</f>
        <v/>
      </c>
      <c r="AB12" s="400">
        <f t="shared" si="12"/>
        <v>0</v>
      </c>
    </row>
    <row r="13" spans="1:28">
      <c r="A13" s="37">
        <v>9</v>
      </c>
      <c r="B13" s="257"/>
      <c r="C13" s="257"/>
      <c r="D13" s="257"/>
      <c r="E13" s="258"/>
      <c r="F13" s="280"/>
      <c r="G13" s="281"/>
      <c r="H13" s="267"/>
      <c r="I13" s="257"/>
      <c r="J13" s="257"/>
      <c r="K13" s="268"/>
      <c r="L13" s="392"/>
      <c r="M13" s="266"/>
      <c r="N13" s="315">
        <f t="shared" si="1"/>
        <v>0</v>
      </c>
      <c r="O13" s="300">
        <f t="shared" si="2"/>
        <v>0</v>
      </c>
      <c r="P13" s="300">
        <f t="shared" si="3"/>
        <v>0</v>
      </c>
      <c r="Q13" s="338">
        <f t="shared" si="4"/>
        <v>0</v>
      </c>
      <c r="R13" s="393">
        <f t="shared" si="5"/>
        <v>0</v>
      </c>
      <c r="S13" s="393">
        <f t="shared" si="6"/>
        <v>0</v>
      </c>
      <c r="T13" s="394">
        <f t="shared" si="7"/>
        <v>0</v>
      </c>
      <c r="U13" s="393">
        <f t="shared" si="8"/>
        <v>0</v>
      </c>
      <c r="V13" s="393">
        <f t="shared" si="9"/>
        <v>0</v>
      </c>
      <c r="W13" s="395">
        <f t="shared" si="10"/>
        <v>0</v>
      </c>
      <c r="X13" s="396">
        <f t="shared" si="11"/>
        <v>0</v>
      </c>
      <c r="Y13" s="211">
        <f t="shared" si="13"/>
        <v>0</v>
      </c>
      <c r="Z13" s="289"/>
      <c r="AA13" s="290" t="str" cm="1">
        <f t="array" ref="AA13">_xlfn.IFS(Y13&gt;L13,"KO : Le montant retenu est supérieur au montant présenté. Merci de revoir la ligne de charges d'amortissement ou plafonner son montant.",L13=0,"",Y13=L13,"OK",Y13&lt;L13,"Montant instruit inférieur au montant présenté.")</f>
        <v/>
      </c>
      <c r="AB13" s="400">
        <f t="shared" si="12"/>
        <v>0</v>
      </c>
    </row>
    <row r="14" spans="1:28">
      <c r="A14" s="37">
        <v>10</v>
      </c>
      <c r="B14" s="257"/>
      <c r="C14" s="257"/>
      <c r="D14" s="257"/>
      <c r="E14" s="258"/>
      <c r="F14" s="280"/>
      <c r="G14" s="281"/>
      <c r="H14" s="267"/>
      <c r="I14" s="257"/>
      <c r="J14" s="257"/>
      <c r="K14" s="268"/>
      <c r="L14" s="392"/>
      <c r="M14" s="266"/>
      <c r="N14" s="315">
        <f t="shared" si="1"/>
        <v>0</v>
      </c>
      <c r="O14" s="300">
        <f t="shared" si="2"/>
        <v>0</v>
      </c>
      <c r="P14" s="300">
        <f t="shared" si="3"/>
        <v>0</v>
      </c>
      <c r="Q14" s="338">
        <f t="shared" si="4"/>
        <v>0</v>
      </c>
      <c r="R14" s="393">
        <f t="shared" si="5"/>
        <v>0</v>
      </c>
      <c r="S14" s="393">
        <f t="shared" si="6"/>
        <v>0</v>
      </c>
      <c r="T14" s="394">
        <f t="shared" si="7"/>
        <v>0</v>
      </c>
      <c r="U14" s="393">
        <f t="shared" si="8"/>
        <v>0</v>
      </c>
      <c r="V14" s="393">
        <f t="shared" si="9"/>
        <v>0</v>
      </c>
      <c r="W14" s="395">
        <f t="shared" si="10"/>
        <v>0</v>
      </c>
      <c r="X14" s="396">
        <f t="shared" si="11"/>
        <v>0</v>
      </c>
      <c r="Y14" s="211">
        <f t="shared" si="13"/>
        <v>0</v>
      </c>
      <c r="Z14" s="289"/>
      <c r="AA14" s="290" t="str" cm="1">
        <f t="array" ref="AA14">_xlfn.IFS(Y14&gt;L14,"KO : Le montant retenu est supérieur au montant présenté. Merci de revoir la ligne de charges d'amortissement ou plafonner son montant.",L14=0,"",Y14=L14,"OK",Y14&lt;L14,"Montant instruit inférieur au montant présenté.")</f>
        <v/>
      </c>
      <c r="AB14" s="400">
        <f t="shared" si="12"/>
        <v>0</v>
      </c>
    </row>
    <row r="15" spans="1:28">
      <c r="A15" s="37">
        <v>11</v>
      </c>
      <c r="B15" s="257"/>
      <c r="C15" s="257"/>
      <c r="D15" s="257"/>
      <c r="E15" s="258"/>
      <c r="F15" s="280"/>
      <c r="G15" s="281"/>
      <c r="H15" s="267"/>
      <c r="I15" s="257"/>
      <c r="J15" s="257"/>
      <c r="K15" s="268"/>
      <c r="L15" s="392"/>
      <c r="M15" s="266"/>
      <c r="N15" s="315">
        <f t="shared" si="1"/>
        <v>0</v>
      </c>
      <c r="O15" s="300">
        <f t="shared" si="2"/>
        <v>0</v>
      </c>
      <c r="P15" s="300">
        <f t="shared" si="3"/>
        <v>0</v>
      </c>
      <c r="Q15" s="338">
        <f t="shared" si="4"/>
        <v>0</v>
      </c>
      <c r="R15" s="393">
        <f t="shared" si="5"/>
        <v>0</v>
      </c>
      <c r="S15" s="393">
        <f t="shared" si="6"/>
        <v>0</v>
      </c>
      <c r="T15" s="394">
        <f t="shared" si="7"/>
        <v>0</v>
      </c>
      <c r="U15" s="393">
        <f t="shared" si="8"/>
        <v>0</v>
      </c>
      <c r="V15" s="393">
        <f t="shared" si="9"/>
        <v>0</v>
      </c>
      <c r="W15" s="395">
        <f t="shared" si="10"/>
        <v>0</v>
      </c>
      <c r="X15" s="396">
        <f t="shared" si="11"/>
        <v>0</v>
      </c>
      <c r="Y15" s="211">
        <f t="shared" si="13"/>
        <v>0</v>
      </c>
      <c r="Z15" s="289"/>
      <c r="AA15" s="290" t="str" cm="1">
        <f t="array" ref="AA15">_xlfn.IFS(Y15&gt;L15,"KO : Le montant retenu est supérieur au montant présenté. Merci de revoir la ligne de charges d'amortissement ou plafonner son montant.",L15=0,"",Y15=L15,"OK",Y15&lt;L15,"Montant instruit inférieur au montant présenté.")</f>
        <v/>
      </c>
      <c r="AB15" s="400">
        <f t="shared" si="12"/>
        <v>0</v>
      </c>
    </row>
    <row r="16" spans="1:28">
      <c r="A16" s="37">
        <v>12</v>
      </c>
      <c r="B16" s="257"/>
      <c r="C16" s="257"/>
      <c r="D16" s="257"/>
      <c r="E16" s="258"/>
      <c r="F16" s="280"/>
      <c r="G16" s="281"/>
      <c r="H16" s="267"/>
      <c r="I16" s="257"/>
      <c r="J16" s="257"/>
      <c r="K16" s="268"/>
      <c r="L16" s="392"/>
      <c r="M16" s="266"/>
      <c r="N16" s="315">
        <f t="shared" si="1"/>
        <v>0</v>
      </c>
      <c r="O16" s="300">
        <f t="shared" si="2"/>
        <v>0</v>
      </c>
      <c r="P16" s="300">
        <f t="shared" si="3"/>
        <v>0</v>
      </c>
      <c r="Q16" s="338">
        <f t="shared" si="4"/>
        <v>0</v>
      </c>
      <c r="R16" s="393">
        <f t="shared" si="5"/>
        <v>0</v>
      </c>
      <c r="S16" s="393">
        <f t="shared" si="6"/>
        <v>0</v>
      </c>
      <c r="T16" s="394">
        <f t="shared" si="7"/>
        <v>0</v>
      </c>
      <c r="U16" s="393">
        <f t="shared" si="8"/>
        <v>0</v>
      </c>
      <c r="V16" s="393">
        <f t="shared" si="9"/>
        <v>0</v>
      </c>
      <c r="W16" s="395">
        <f t="shared" si="10"/>
        <v>0</v>
      </c>
      <c r="X16" s="396">
        <f t="shared" si="11"/>
        <v>0</v>
      </c>
      <c r="Y16" s="211">
        <f t="shared" si="13"/>
        <v>0</v>
      </c>
      <c r="Z16" s="289"/>
      <c r="AA16" s="290" t="str" cm="1">
        <f t="array" ref="AA16">_xlfn.IFS(Y16&gt;L16,"KO : Le montant retenu est supérieur au montant présenté. Merci de revoir la ligne de charges d'amortissement ou plafonner son montant.",L16=0,"",Y16=L16,"OK",Y16&lt;L16,"Montant instruit inférieur au montant présenté.")</f>
        <v/>
      </c>
      <c r="AB16" s="400">
        <f t="shared" si="12"/>
        <v>0</v>
      </c>
    </row>
    <row r="17" spans="1:29">
      <c r="A17" s="37">
        <v>13</v>
      </c>
      <c r="B17" s="257"/>
      <c r="C17" s="257"/>
      <c r="D17" s="257"/>
      <c r="E17" s="258"/>
      <c r="F17" s="280"/>
      <c r="G17" s="281"/>
      <c r="H17" s="267"/>
      <c r="I17" s="257"/>
      <c r="J17" s="257"/>
      <c r="K17" s="268"/>
      <c r="L17" s="392"/>
      <c r="M17" s="266"/>
      <c r="N17" s="315">
        <f t="shared" si="1"/>
        <v>0</v>
      </c>
      <c r="O17" s="300">
        <f t="shared" si="2"/>
        <v>0</v>
      </c>
      <c r="P17" s="300">
        <f t="shared" si="3"/>
        <v>0</v>
      </c>
      <c r="Q17" s="338">
        <f t="shared" si="4"/>
        <v>0</v>
      </c>
      <c r="R17" s="393">
        <f t="shared" si="5"/>
        <v>0</v>
      </c>
      <c r="S17" s="393">
        <f t="shared" si="6"/>
        <v>0</v>
      </c>
      <c r="T17" s="394">
        <f t="shared" si="7"/>
        <v>0</v>
      </c>
      <c r="U17" s="393">
        <f t="shared" si="8"/>
        <v>0</v>
      </c>
      <c r="V17" s="393">
        <f t="shared" si="9"/>
        <v>0</v>
      </c>
      <c r="W17" s="395">
        <f t="shared" si="10"/>
        <v>0</v>
      </c>
      <c r="X17" s="396">
        <f t="shared" si="11"/>
        <v>0</v>
      </c>
      <c r="Y17" s="211">
        <f t="shared" si="13"/>
        <v>0</v>
      </c>
      <c r="Z17" s="289"/>
      <c r="AA17" s="290" t="str" cm="1">
        <f t="array" ref="AA17">_xlfn.IFS(Y17&gt;L17,"KO : Le montant retenu est supérieur au montant présenté. Merci de revoir la ligne de charges d'amortissement ou plafonner son montant.",L17=0,"",Y17=L17,"OK",Y17&lt;L17,"Montant instruit inférieur au montant présenté.")</f>
        <v/>
      </c>
      <c r="AB17" s="400">
        <f t="shared" si="12"/>
        <v>0</v>
      </c>
    </row>
    <row r="18" spans="1:29">
      <c r="A18" s="37">
        <v>14</v>
      </c>
      <c r="B18" s="257"/>
      <c r="C18" s="257"/>
      <c r="D18" s="257"/>
      <c r="E18" s="258"/>
      <c r="F18" s="280"/>
      <c r="G18" s="281"/>
      <c r="H18" s="267"/>
      <c r="I18" s="257"/>
      <c r="J18" s="257"/>
      <c r="K18" s="268"/>
      <c r="L18" s="392"/>
      <c r="M18" s="266"/>
      <c r="N18" s="315">
        <f t="shared" si="1"/>
        <v>0</v>
      </c>
      <c r="O18" s="300">
        <f t="shared" si="2"/>
        <v>0</v>
      </c>
      <c r="P18" s="300">
        <f t="shared" si="3"/>
        <v>0</v>
      </c>
      <c r="Q18" s="338">
        <f t="shared" si="4"/>
        <v>0</v>
      </c>
      <c r="R18" s="393">
        <f t="shared" si="5"/>
        <v>0</v>
      </c>
      <c r="S18" s="393">
        <f t="shared" si="6"/>
        <v>0</v>
      </c>
      <c r="T18" s="394">
        <f t="shared" si="7"/>
        <v>0</v>
      </c>
      <c r="U18" s="393">
        <f t="shared" si="8"/>
        <v>0</v>
      </c>
      <c r="V18" s="393">
        <f t="shared" si="9"/>
        <v>0</v>
      </c>
      <c r="W18" s="395">
        <f t="shared" si="10"/>
        <v>0</v>
      </c>
      <c r="X18" s="396">
        <f t="shared" si="11"/>
        <v>0</v>
      </c>
      <c r="Y18" s="211">
        <f t="shared" si="13"/>
        <v>0</v>
      </c>
      <c r="Z18" s="289"/>
      <c r="AA18" s="290" t="str" cm="1">
        <f t="array" ref="AA18">_xlfn.IFS(Y18&gt;L18,"KO : Le montant retenu est supérieur au montant présenté. Merci de revoir la ligne de charges d'amortissement ou plafonner son montant.",L18=0,"",Y18=L18,"OK",Y18&lt;L18,"Montant instruit inférieur au montant présenté.")</f>
        <v/>
      </c>
      <c r="AB18" s="400">
        <f t="shared" si="12"/>
        <v>0</v>
      </c>
    </row>
    <row r="19" spans="1:29" ht="18.75">
      <c r="A19" s="37">
        <v>15</v>
      </c>
      <c r="B19" s="257"/>
      <c r="C19" s="257"/>
      <c r="D19" s="257"/>
      <c r="E19" s="258"/>
      <c r="F19" s="280"/>
      <c r="G19" s="281"/>
      <c r="H19" s="267"/>
      <c r="I19" s="257"/>
      <c r="J19" s="257"/>
      <c r="K19" s="268"/>
      <c r="L19" s="392"/>
      <c r="M19" s="266"/>
      <c r="N19" s="315">
        <f t="shared" si="1"/>
        <v>0</v>
      </c>
      <c r="O19" s="300">
        <f t="shared" si="2"/>
        <v>0</v>
      </c>
      <c r="P19" s="300">
        <f t="shared" si="3"/>
        <v>0</v>
      </c>
      <c r="Q19" s="338">
        <f t="shared" si="4"/>
        <v>0</v>
      </c>
      <c r="R19" s="393">
        <f t="shared" si="5"/>
        <v>0</v>
      </c>
      <c r="S19" s="393">
        <f t="shared" si="6"/>
        <v>0</v>
      </c>
      <c r="T19" s="394">
        <f t="shared" si="7"/>
        <v>0</v>
      </c>
      <c r="U19" s="393">
        <f t="shared" si="8"/>
        <v>0</v>
      </c>
      <c r="V19" s="393">
        <f t="shared" si="9"/>
        <v>0</v>
      </c>
      <c r="W19" s="395">
        <f t="shared" si="10"/>
        <v>0</v>
      </c>
      <c r="X19" s="396">
        <f t="shared" si="11"/>
        <v>0</v>
      </c>
      <c r="Y19" s="211">
        <f t="shared" si="13"/>
        <v>0</v>
      </c>
      <c r="Z19" s="289"/>
      <c r="AA19" s="290" t="str" cm="1">
        <f t="array" ref="AA19">_xlfn.IFS(Y19&gt;L19,"KO : Le montant retenu est supérieur au montant présenté. Merci de revoir la ligne de charges d'amortissement ou plafonner son montant.",L19=0,"",Y19=L19,"OK",Y19&lt;L19,"Montant instruit inférieur au montant présenté.")</f>
        <v/>
      </c>
      <c r="AB19" s="400">
        <f t="shared" si="12"/>
        <v>0</v>
      </c>
      <c r="AC19" s="87"/>
    </row>
    <row r="20" spans="1:29" ht="18.75">
      <c r="A20" s="37">
        <v>16</v>
      </c>
      <c r="B20" s="257"/>
      <c r="C20" s="257"/>
      <c r="D20" s="257"/>
      <c r="E20" s="258"/>
      <c r="F20" s="280"/>
      <c r="G20" s="281"/>
      <c r="H20" s="267"/>
      <c r="I20" s="257"/>
      <c r="J20" s="257"/>
      <c r="K20" s="268"/>
      <c r="L20" s="392"/>
      <c r="M20" s="266"/>
      <c r="N20" s="315">
        <f t="shared" si="1"/>
        <v>0</v>
      </c>
      <c r="O20" s="300">
        <f t="shared" si="2"/>
        <v>0</v>
      </c>
      <c r="P20" s="300">
        <f t="shared" si="3"/>
        <v>0</v>
      </c>
      <c r="Q20" s="338">
        <f t="shared" si="4"/>
        <v>0</v>
      </c>
      <c r="R20" s="393">
        <f t="shared" si="5"/>
        <v>0</v>
      </c>
      <c r="S20" s="393">
        <f t="shared" si="6"/>
        <v>0</v>
      </c>
      <c r="T20" s="394">
        <f t="shared" si="7"/>
        <v>0</v>
      </c>
      <c r="U20" s="393">
        <f t="shared" si="8"/>
        <v>0</v>
      </c>
      <c r="V20" s="393">
        <f t="shared" si="9"/>
        <v>0</v>
      </c>
      <c r="W20" s="395">
        <f t="shared" si="10"/>
        <v>0</v>
      </c>
      <c r="X20" s="396">
        <f t="shared" si="11"/>
        <v>0</v>
      </c>
      <c r="Y20" s="211">
        <f t="shared" si="13"/>
        <v>0</v>
      </c>
      <c r="Z20" s="289"/>
      <c r="AA20" s="290" t="str" cm="1">
        <f t="array" ref="AA20">_xlfn.IFS(Y20&gt;L20,"KO : Le montant retenu est supérieur au montant présenté. Merci de revoir la ligne de charges d'amortissement ou plafonner son montant.",L20=0,"",Y20=L20,"OK",Y20&lt;L20,"Montant instruit inférieur au montant présenté.")</f>
        <v/>
      </c>
      <c r="AB20" s="400">
        <f t="shared" si="12"/>
        <v>0</v>
      </c>
      <c r="AC20" s="87"/>
    </row>
    <row r="21" spans="1:29">
      <c r="A21" s="37">
        <v>17</v>
      </c>
      <c r="B21" s="257"/>
      <c r="C21" s="257"/>
      <c r="D21" s="257"/>
      <c r="E21" s="258"/>
      <c r="F21" s="280"/>
      <c r="G21" s="281"/>
      <c r="H21" s="267"/>
      <c r="I21" s="257"/>
      <c r="J21" s="257"/>
      <c r="K21" s="268"/>
      <c r="L21" s="392"/>
      <c r="M21" s="266"/>
      <c r="N21" s="315">
        <f t="shared" si="1"/>
        <v>0</v>
      </c>
      <c r="O21" s="300">
        <f t="shared" si="2"/>
        <v>0</v>
      </c>
      <c r="P21" s="300">
        <f t="shared" si="3"/>
        <v>0</v>
      </c>
      <c r="Q21" s="338">
        <f t="shared" si="4"/>
        <v>0</v>
      </c>
      <c r="R21" s="393">
        <f t="shared" si="5"/>
        <v>0</v>
      </c>
      <c r="S21" s="393">
        <f t="shared" si="6"/>
        <v>0</v>
      </c>
      <c r="T21" s="394">
        <f t="shared" si="7"/>
        <v>0</v>
      </c>
      <c r="U21" s="393">
        <f t="shared" si="8"/>
        <v>0</v>
      </c>
      <c r="V21" s="393">
        <f t="shared" si="9"/>
        <v>0</v>
      </c>
      <c r="W21" s="395">
        <f t="shared" si="10"/>
        <v>0</v>
      </c>
      <c r="X21" s="396">
        <f t="shared" si="11"/>
        <v>0</v>
      </c>
      <c r="Y21" s="211">
        <f t="shared" si="13"/>
        <v>0</v>
      </c>
      <c r="Z21" s="289"/>
      <c r="AA21" s="290" t="str" cm="1">
        <f t="array" ref="AA21">_xlfn.IFS(Y21&gt;L21,"KO : Le montant retenu est supérieur au montant présenté. Merci de revoir la ligne de charges d'amortissement ou plafonner son montant.",L21=0,"",Y21=L21,"OK",Y21&lt;L21,"Montant instruit inférieur au montant présenté.")</f>
        <v/>
      </c>
      <c r="AB21" s="400">
        <f t="shared" si="12"/>
        <v>0</v>
      </c>
    </row>
    <row r="22" spans="1:29">
      <c r="A22" s="37">
        <v>18</v>
      </c>
      <c r="B22" s="257"/>
      <c r="C22" s="257"/>
      <c r="D22" s="257"/>
      <c r="E22" s="258"/>
      <c r="F22" s="280"/>
      <c r="G22" s="281"/>
      <c r="H22" s="267"/>
      <c r="I22" s="257"/>
      <c r="J22" s="257"/>
      <c r="K22" s="268"/>
      <c r="L22" s="392"/>
      <c r="M22" s="266"/>
      <c r="N22" s="315">
        <f t="shared" si="1"/>
        <v>0</v>
      </c>
      <c r="O22" s="300">
        <f t="shared" si="2"/>
        <v>0</v>
      </c>
      <c r="P22" s="300">
        <f t="shared" si="3"/>
        <v>0</v>
      </c>
      <c r="Q22" s="338">
        <f t="shared" si="4"/>
        <v>0</v>
      </c>
      <c r="R22" s="393">
        <f t="shared" si="5"/>
        <v>0</v>
      </c>
      <c r="S22" s="393">
        <f t="shared" si="6"/>
        <v>0</v>
      </c>
      <c r="T22" s="394">
        <f t="shared" si="7"/>
        <v>0</v>
      </c>
      <c r="U22" s="393">
        <f t="shared" si="8"/>
        <v>0</v>
      </c>
      <c r="V22" s="393">
        <f t="shared" si="9"/>
        <v>0</v>
      </c>
      <c r="W22" s="395">
        <f t="shared" si="10"/>
        <v>0</v>
      </c>
      <c r="X22" s="396">
        <f t="shared" si="11"/>
        <v>0</v>
      </c>
      <c r="Y22" s="211">
        <f t="shared" si="13"/>
        <v>0</v>
      </c>
      <c r="Z22" s="289"/>
      <c r="AA22" s="290" t="str" cm="1">
        <f t="array" ref="AA22">_xlfn.IFS(Y22&gt;L22,"KO : Le montant retenu est supérieur au montant présenté. Merci de revoir la ligne de charges d'amortissement ou plafonner son montant.",L22=0,"",Y22=L22,"OK",Y22&lt;L22,"Montant instruit inférieur au montant présenté.")</f>
        <v/>
      </c>
      <c r="AB22" s="400">
        <f t="shared" si="12"/>
        <v>0</v>
      </c>
    </row>
    <row r="23" spans="1:29">
      <c r="A23" s="37">
        <v>19</v>
      </c>
      <c r="B23" s="257"/>
      <c r="C23" s="257"/>
      <c r="D23" s="257"/>
      <c r="E23" s="258"/>
      <c r="F23" s="280"/>
      <c r="G23" s="281"/>
      <c r="H23" s="267"/>
      <c r="I23" s="257"/>
      <c r="J23" s="257"/>
      <c r="K23" s="268"/>
      <c r="L23" s="392"/>
      <c r="M23" s="266"/>
      <c r="N23" s="315">
        <f t="shared" si="1"/>
        <v>0</v>
      </c>
      <c r="O23" s="300">
        <f t="shared" si="2"/>
        <v>0</v>
      </c>
      <c r="P23" s="300">
        <f t="shared" si="3"/>
        <v>0</v>
      </c>
      <c r="Q23" s="338">
        <f t="shared" si="4"/>
        <v>0</v>
      </c>
      <c r="R23" s="393">
        <f t="shared" si="5"/>
        <v>0</v>
      </c>
      <c r="S23" s="393">
        <f t="shared" si="6"/>
        <v>0</v>
      </c>
      <c r="T23" s="394">
        <f t="shared" si="7"/>
        <v>0</v>
      </c>
      <c r="U23" s="393">
        <f t="shared" si="8"/>
        <v>0</v>
      </c>
      <c r="V23" s="393">
        <f t="shared" si="9"/>
        <v>0</v>
      </c>
      <c r="W23" s="395">
        <f t="shared" si="10"/>
        <v>0</v>
      </c>
      <c r="X23" s="396">
        <f t="shared" si="11"/>
        <v>0</v>
      </c>
      <c r="Y23" s="211">
        <f t="shared" si="13"/>
        <v>0</v>
      </c>
      <c r="Z23" s="289"/>
      <c r="AA23" s="290" t="str" cm="1">
        <f t="array" ref="AA23">_xlfn.IFS(Y23&gt;L23,"KO : Le montant retenu est supérieur au montant présenté. Merci de revoir la ligne de charges d'amortissement ou plafonner son montant.",L23=0,"",Y23=L23,"OK",Y23&lt;L23,"Montant instruit inférieur au montant présenté.")</f>
        <v/>
      </c>
      <c r="AB23" s="400">
        <f t="shared" si="12"/>
        <v>0</v>
      </c>
    </row>
    <row r="24" spans="1:29">
      <c r="A24" s="37">
        <v>20</v>
      </c>
      <c r="B24" s="257"/>
      <c r="C24" s="257"/>
      <c r="D24" s="257"/>
      <c r="E24" s="258"/>
      <c r="F24" s="280"/>
      <c r="G24" s="281"/>
      <c r="H24" s="267"/>
      <c r="I24" s="257"/>
      <c r="J24" s="257"/>
      <c r="K24" s="268"/>
      <c r="L24" s="392"/>
      <c r="M24" s="266"/>
      <c r="N24" s="315">
        <f t="shared" si="1"/>
        <v>0</v>
      </c>
      <c r="O24" s="300">
        <f t="shared" si="2"/>
        <v>0</v>
      </c>
      <c r="P24" s="300">
        <f t="shared" si="3"/>
        <v>0</v>
      </c>
      <c r="Q24" s="338">
        <f t="shared" si="4"/>
        <v>0</v>
      </c>
      <c r="R24" s="393">
        <f t="shared" si="5"/>
        <v>0</v>
      </c>
      <c r="S24" s="393">
        <f t="shared" si="6"/>
        <v>0</v>
      </c>
      <c r="T24" s="394">
        <f t="shared" si="7"/>
        <v>0</v>
      </c>
      <c r="U24" s="393">
        <f t="shared" si="8"/>
        <v>0</v>
      </c>
      <c r="V24" s="393">
        <f t="shared" si="9"/>
        <v>0</v>
      </c>
      <c r="W24" s="395">
        <f t="shared" si="10"/>
        <v>0</v>
      </c>
      <c r="X24" s="396">
        <f t="shared" si="11"/>
        <v>0</v>
      </c>
      <c r="Y24" s="211">
        <f t="shared" si="13"/>
        <v>0</v>
      </c>
      <c r="Z24" s="289"/>
      <c r="AA24" s="290" t="str" cm="1">
        <f t="array" ref="AA24">_xlfn.IFS(Y24&gt;L24,"KO : Le montant retenu est supérieur au montant présenté. Merci de revoir la ligne de charges d'amortissement ou plafonner son montant.",L24=0,"",Y24=L24,"OK",Y24&lt;L24,"Montant instruit inférieur au montant présenté.")</f>
        <v/>
      </c>
      <c r="AB24" s="400">
        <f t="shared" si="12"/>
        <v>0</v>
      </c>
    </row>
    <row r="25" spans="1:29">
      <c r="A25" s="37">
        <v>21</v>
      </c>
      <c r="B25" s="257"/>
      <c r="C25" s="257"/>
      <c r="D25" s="257"/>
      <c r="E25" s="258"/>
      <c r="F25" s="280"/>
      <c r="G25" s="281"/>
      <c r="H25" s="267"/>
      <c r="I25" s="257"/>
      <c r="J25" s="257"/>
      <c r="K25" s="268"/>
      <c r="L25" s="392"/>
      <c r="M25" s="266"/>
      <c r="N25" s="315">
        <f t="shared" si="1"/>
        <v>0</v>
      </c>
      <c r="O25" s="300">
        <f t="shared" si="2"/>
        <v>0</v>
      </c>
      <c r="P25" s="300">
        <f t="shared" si="3"/>
        <v>0</v>
      </c>
      <c r="Q25" s="338">
        <f t="shared" si="4"/>
        <v>0</v>
      </c>
      <c r="R25" s="393">
        <f t="shared" si="5"/>
        <v>0</v>
      </c>
      <c r="S25" s="393">
        <f t="shared" si="6"/>
        <v>0</v>
      </c>
      <c r="T25" s="394">
        <f t="shared" si="7"/>
        <v>0</v>
      </c>
      <c r="U25" s="393">
        <f t="shared" si="8"/>
        <v>0</v>
      </c>
      <c r="V25" s="393">
        <f t="shared" si="9"/>
        <v>0</v>
      </c>
      <c r="W25" s="395">
        <f t="shared" si="10"/>
        <v>0</v>
      </c>
      <c r="X25" s="396">
        <f t="shared" si="11"/>
        <v>0</v>
      </c>
      <c r="Y25" s="211">
        <f t="shared" si="13"/>
        <v>0</v>
      </c>
      <c r="Z25" s="289"/>
      <c r="AA25" s="290" t="str" cm="1">
        <f t="array" ref="AA25">_xlfn.IFS(Y25&gt;L25,"KO : Le montant retenu est supérieur au montant présenté. Merci de revoir la ligne de charges d'amortissement ou plafonner son montant.",L25=0,"",Y25=L25,"OK",Y25&lt;L25,"Montant instruit inférieur au montant présenté.")</f>
        <v/>
      </c>
      <c r="AB25" s="400">
        <f t="shared" si="12"/>
        <v>0</v>
      </c>
    </row>
    <row r="26" spans="1:29">
      <c r="A26" s="37">
        <v>22</v>
      </c>
      <c r="B26" s="257"/>
      <c r="C26" s="257"/>
      <c r="D26" s="257"/>
      <c r="E26" s="258"/>
      <c r="F26" s="280"/>
      <c r="G26" s="281"/>
      <c r="H26" s="267"/>
      <c r="I26" s="257"/>
      <c r="J26" s="257"/>
      <c r="K26" s="268"/>
      <c r="L26" s="392"/>
      <c r="M26" s="266"/>
      <c r="N26" s="315">
        <f t="shared" si="1"/>
        <v>0</v>
      </c>
      <c r="O26" s="300">
        <f t="shared" si="2"/>
        <v>0</v>
      </c>
      <c r="P26" s="300">
        <f t="shared" si="3"/>
        <v>0</v>
      </c>
      <c r="Q26" s="338">
        <f t="shared" si="4"/>
        <v>0</v>
      </c>
      <c r="R26" s="393">
        <f t="shared" si="5"/>
        <v>0</v>
      </c>
      <c r="S26" s="393">
        <f t="shared" si="6"/>
        <v>0</v>
      </c>
      <c r="T26" s="394">
        <f t="shared" si="7"/>
        <v>0</v>
      </c>
      <c r="U26" s="393">
        <f t="shared" si="8"/>
        <v>0</v>
      </c>
      <c r="V26" s="393">
        <f t="shared" si="9"/>
        <v>0</v>
      </c>
      <c r="W26" s="395">
        <f t="shared" si="10"/>
        <v>0</v>
      </c>
      <c r="X26" s="396">
        <f t="shared" si="11"/>
        <v>0</v>
      </c>
      <c r="Y26" s="211">
        <f t="shared" si="13"/>
        <v>0</v>
      </c>
      <c r="Z26" s="289"/>
      <c r="AA26" s="290" t="str" cm="1">
        <f t="array" ref="AA26">_xlfn.IFS(Y26&gt;L26,"KO : Le montant retenu est supérieur au montant présenté. Merci de revoir la ligne de charges d'amortissement ou plafonner son montant.",L26=0,"",Y26=L26,"OK",Y26&lt;L26,"Montant instruit inférieur au montant présenté.")</f>
        <v/>
      </c>
      <c r="AB26" s="400">
        <f t="shared" si="12"/>
        <v>0</v>
      </c>
    </row>
    <row r="27" spans="1:29">
      <c r="A27" s="37">
        <v>23</v>
      </c>
      <c r="B27" s="257"/>
      <c r="C27" s="257"/>
      <c r="D27" s="257"/>
      <c r="E27" s="258"/>
      <c r="F27" s="280"/>
      <c r="G27" s="281"/>
      <c r="H27" s="267"/>
      <c r="I27" s="257"/>
      <c r="J27" s="257"/>
      <c r="K27" s="268"/>
      <c r="L27" s="392"/>
      <c r="M27" s="266"/>
      <c r="N27" s="315">
        <f t="shared" si="1"/>
        <v>0</v>
      </c>
      <c r="O27" s="300">
        <f t="shared" si="2"/>
        <v>0</v>
      </c>
      <c r="P27" s="300">
        <f t="shared" si="3"/>
        <v>0</v>
      </c>
      <c r="Q27" s="338">
        <f t="shared" si="4"/>
        <v>0</v>
      </c>
      <c r="R27" s="393">
        <f t="shared" si="5"/>
        <v>0</v>
      </c>
      <c r="S27" s="393">
        <f t="shared" si="6"/>
        <v>0</v>
      </c>
      <c r="T27" s="394">
        <f t="shared" si="7"/>
        <v>0</v>
      </c>
      <c r="U27" s="393">
        <f t="shared" si="8"/>
        <v>0</v>
      </c>
      <c r="V27" s="393">
        <f t="shared" si="9"/>
        <v>0</v>
      </c>
      <c r="W27" s="395">
        <f t="shared" si="10"/>
        <v>0</v>
      </c>
      <c r="X27" s="396">
        <f t="shared" si="11"/>
        <v>0</v>
      </c>
      <c r="Y27" s="211">
        <f t="shared" si="13"/>
        <v>0</v>
      </c>
      <c r="Z27" s="289"/>
      <c r="AA27" s="290" t="str" cm="1">
        <f t="array" ref="AA27">_xlfn.IFS(Y27&gt;L27,"KO : Le montant retenu est supérieur au montant présenté. Merci de revoir la ligne de charges d'amortissement ou plafonner son montant.",L27=0,"",Y27=L27,"OK",Y27&lt;L27,"Montant instruit inférieur au montant présenté.")</f>
        <v/>
      </c>
      <c r="AB27" s="400">
        <f t="shared" si="12"/>
        <v>0</v>
      </c>
    </row>
    <row r="28" spans="1:29">
      <c r="A28" s="37">
        <v>24</v>
      </c>
      <c r="B28" s="257"/>
      <c r="C28" s="257"/>
      <c r="D28" s="257"/>
      <c r="E28" s="258"/>
      <c r="F28" s="280"/>
      <c r="G28" s="281"/>
      <c r="H28" s="267"/>
      <c r="I28" s="257"/>
      <c r="J28" s="257"/>
      <c r="K28" s="268"/>
      <c r="L28" s="392"/>
      <c r="M28" s="266"/>
      <c r="N28" s="315">
        <f t="shared" si="1"/>
        <v>0</v>
      </c>
      <c r="O28" s="300">
        <f t="shared" si="2"/>
        <v>0</v>
      </c>
      <c r="P28" s="300">
        <f t="shared" si="3"/>
        <v>0</v>
      </c>
      <c r="Q28" s="338">
        <f t="shared" si="4"/>
        <v>0</v>
      </c>
      <c r="R28" s="393">
        <f t="shared" si="5"/>
        <v>0</v>
      </c>
      <c r="S28" s="393">
        <f t="shared" si="6"/>
        <v>0</v>
      </c>
      <c r="T28" s="394">
        <f t="shared" si="7"/>
        <v>0</v>
      </c>
      <c r="U28" s="393">
        <f t="shared" si="8"/>
        <v>0</v>
      </c>
      <c r="V28" s="393">
        <f t="shared" si="9"/>
        <v>0</v>
      </c>
      <c r="W28" s="395">
        <f t="shared" si="10"/>
        <v>0</v>
      </c>
      <c r="X28" s="396">
        <f t="shared" si="11"/>
        <v>0</v>
      </c>
      <c r="Y28" s="211">
        <f t="shared" si="13"/>
        <v>0</v>
      </c>
      <c r="Z28" s="289"/>
      <c r="AA28" s="290" t="str" cm="1">
        <f t="array" ref="AA28">_xlfn.IFS(Y28&gt;L28,"KO : Le montant retenu est supérieur au montant présenté. Merci de revoir la ligne de charges d'amortissement ou plafonner son montant.",L28=0,"",Y28=L28,"OK",Y28&lt;L28,"Montant instruit inférieur au montant présenté.")</f>
        <v/>
      </c>
      <c r="AB28" s="400">
        <f t="shared" si="12"/>
        <v>0</v>
      </c>
    </row>
    <row r="29" spans="1:29">
      <c r="A29" s="37">
        <v>25</v>
      </c>
      <c r="B29" s="257"/>
      <c r="C29" s="257"/>
      <c r="D29" s="257"/>
      <c r="E29" s="258"/>
      <c r="F29" s="280"/>
      <c r="G29" s="281"/>
      <c r="H29" s="267"/>
      <c r="I29" s="257"/>
      <c r="J29" s="257"/>
      <c r="K29" s="268"/>
      <c r="L29" s="392"/>
      <c r="M29" s="266"/>
      <c r="N29" s="315">
        <f t="shared" si="1"/>
        <v>0</v>
      </c>
      <c r="O29" s="300">
        <f t="shared" si="2"/>
        <v>0</v>
      </c>
      <c r="P29" s="300">
        <f t="shared" si="3"/>
        <v>0</v>
      </c>
      <c r="Q29" s="338">
        <f t="shared" si="4"/>
        <v>0</v>
      </c>
      <c r="R29" s="393">
        <f t="shared" si="5"/>
        <v>0</v>
      </c>
      <c r="S29" s="393">
        <f t="shared" si="6"/>
        <v>0</v>
      </c>
      <c r="T29" s="394">
        <f t="shared" si="7"/>
        <v>0</v>
      </c>
      <c r="U29" s="393">
        <f t="shared" si="8"/>
        <v>0</v>
      </c>
      <c r="V29" s="393">
        <f t="shared" si="9"/>
        <v>0</v>
      </c>
      <c r="W29" s="395">
        <f t="shared" si="10"/>
        <v>0</v>
      </c>
      <c r="X29" s="396">
        <f t="shared" si="11"/>
        <v>0</v>
      </c>
      <c r="Y29" s="211">
        <f t="shared" si="13"/>
        <v>0</v>
      </c>
      <c r="Z29" s="289"/>
      <c r="AA29" s="290" t="str" cm="1">
        <f t="array" ref="AA29">_xlfn.IFS(Y29&gt;L29,"KO : Le montant retenu est supérieur au montant présenté. Merci de revoir la ligne de charges d'amortissement ou plafonner son montant.",L29=0,"",Y29=L29,"OK",Y29&lt;L29,"Montant instruit inférieur au montant présenté.")</f>
        <v/>
      </c>
      <c r="AB29" s="400">
        <f t="shared" si="12"/>
        <v>0</v>
      </c>
    </row>
    <row r="30" spans="1:29">
      <c r="A30" s="37">
        <v>26</v>
      </c>
      <c r="B30" s="257"/>
      <c r="C30" s="257"/>
      <c r="D30" s="257"/>
      <c r="E30" s="258"/>
      <c r="F30" s="280"/>
      <c r="G30" s="281"/>
      <c r="H30" s="267"/>
      <c r="I30" s="257"/>
      <c r="J30" s="257"/>
      <c r="K30" s="268"/>
      <c r="L30" s="392"/>
      <c r="M30" s="266"/>
      <c r="N30" s="315">
        <f t="shared" si="1"/>
        <v>0</v>
      </c>
      <c r="O30" s="300">
        <f t="shared" si="2"/>
        <v>0</v>
      </c>
      <c r="P30" s="300">
        <f t="shared" si="3"/>
        <v>0</v>
      </c>
      <c r="Q30" s="338">
        <f t="shared" si="4"/>
        <v>0</v>
      </c>
      <c r="R30" s="393">
        <f t="shared" si="5"/>
        <v>0</v>
      </c>
      <c r="S30" s="393">
        <f t="shared" si="6"/>
        <v>0</v>
      </c>
      <c r="T30" s="394">
        <f t="shared" si="7"/>
        <v>0</v>
      </c>
      <c r="U30" s="393">
        <f t="shared" si="8"/>
        <v>0</v>
      </c>
      <c r="V30" s="393">
        <f t="shared" si="9"/>
        <v>0</v>
      </c>
      <c r="W30" s="395">
        <f t="shared" si="10"/>
        <v>0</v>
      </c>
      <c r="X30" s="396">
        <f t="shared" si="11"/>
        <v>0</v>
      </c>
      <c r="Y30" s="211">
        <f t="shared" si="13"/>
        <v>0</v>
      </c>
      <c r="Z30" s="289"/>
      <c r="AA30" s="290" t="str" cm="1">
        <f t="array" ref="AA30">_xlfn.IFS(Y30&gt;L30,"KO : Le montant retenu est supérieur au montant présenté. Merci de revoir la ligne de charges d'amortissement ou plafonner son montant.",L30=0,"",Y30=L30,"OK",Y30&lt;L30,"Montant instruit inférieur au montant présenté.")</f>
        <v/>
      </c>
      <c r="AB30" s="400">
        <f t="shared" si="12"/>
        <v>0</v>
      </c>
    </row>
    <row r="31" spans="1:29">
      <c r="A31" s="37">
        <v>27</v>
      </c>
      <c r="B31" s="257"/>
      <c r="C31" s="257"/>
      <c r="D31" s="257"/>
      <c r="E31" s="258"/>
      <c r="F31" s="280"/>
      <c r="G31" s="281"/>
      <c r="H31" s="267"/>
      <c r="I31" s="257"/>
      <c r="J31" s="257"/>
      <c r="K31" s="268"/>
      <c r="L31" s="392"/>
      <c r="M31" s="266"/>
      <c r="N31" s="315">
        <f t="shared" si="1"/>
        <v>0</v>
      </c>
      <c r="O31" s="300">
        <f t="shared" si="2"/>
        <v>0</v>
      </c>
      <c r="P31" s="300">
        <f t="shared" si="3"/>
        <v>0</v>
      </c>
      <c r="Q31" s="338">
        <f t="shared" si="4"/>
        <v>0</v>
      </c>
      <c r="R31" s="393">
        <f t="shared" si="5"/>
        <v>0</v>
      </c>
      <c r="S31" s="393">
        <f t="shared" si="6"/>
        <v>0</v>
      </c>
      <c r="T31" s="394">
        <f t="shared" si="7"/>
        <v>0</v>
      </c>
      <c r="U31" s="393">
        <f t="shared" si="8"/>
        <v>0</v>
      </c>
      <c r="V31" s="393">
        <f t="shared" si="9"/>
        <v>0</v>
      </c>
      <c r="W31" s="395">
        <f t="shared" si="10"/>
        <v>0</v>
      </c>
      <c r="X31" s="396">
        <f t="shared" si="11"/>
        <v>0</v>
      </c>
      <c r="Y31" s="211">
        <f>X31</f>
        <v>0</v>
      </c>
      <c r="Z31" s="289"/>
      <c r="AA31" s="290" t="str" cm="1">
        <f t="array" ref="AA31">_xlfn.IFS(Y31&gt;L31,"KO : Le montant retenu est supérieur au montant présenté. Merci de revoir la ligne de charges d'amortissement ou plafonner son montant.",L31=0,"",Y31=L31,"OK",Y31&lt;L31,"Montant instruit inférieur au montant présenté.")</f>
        <v/>
      </c>
      <c r="AB31" s="400">
        <f t="shared" si="12"/>
        <v>0</v>
      </c>
    </row>
    <row r="32" spans="1:29">
      <c r="A32" s="37">
        <v>28</v>
      </c>
      <c r="B32" s="257"/>
      <c r="C32" s="257"/>
      <c r="D32" s="257"/>
      <c r="E32" s="258"/>
      <c r="F32" s="280"/>
      <c r="G32" s="281"/>
      <c r="H32" s="267"/>
      <c r="I32" s="257"/>
      <c r="J32" s="257"/>
      <c r="K32" s="268"/>
      <c r="L32" s="392"/>
      <c r="M32" s="266"/>
      <c r="N32" s="315">
        <f t="shared" si="1"/>
        <v>0</v>
      </c>
      <c r="O32" s="300">
        <f t="shared" si="2"/>
        <v>0</v>
      </c>
      <c r="P32" s="300">
        <f t="shared" si="3"/>
        <v>0</v>
      </c>
      <c r="Q32" s="338">
        <f t="shared" si="4"/>
        <v>0</v>
      </c>
      <c r="R32" s="393">
        <f t="shared" si="5"/>
        <v>0</v>
      </c>
      <c r="S32" s="393">
        <f t="shared" si="6"/>
        <v>0</v>
      </c>
      <c r="T32" s="394">
        <f t="shared" si="7"/>
        <v>0</v>
      </c>
      <c r="U32" s="393">
        <f t="shared" si="8"/>
        <v>0</v>
      </c>
      <c r="V32" s="393">
        <f t="shared" si="9"/>
        <v>0</v>
      </c>
      <c r="W32" s="395">
        <f t="shared" si="10"/>
        <v>0</v>
      </c>
      <c r="X32" s="396">
        <f t="shared" si="11"/>
        <v>0</v>
      </c>
      <c r="Y32" s="211">
        <f t="shared" ref="Y32:Y95" si="14">X32</f>
        <v>0</v>
      </c>
      <c r="Z32" s="289"/>
      <c r="AA32" s="290" t="str" cm="1">
        <f t="array" ref="AA32">_xlfn.IFS(Y32&gt;L32,"KO : Le montant retenu est supérieur au montant présenté. Merci de revoir la ligne de charges d'amortissement ou plafonner son montant.",L32=0,"",Y32=L32,"OK",Y32&lt;L32,"Montant instruit inférieur au montant présenté.")</f>
        <v/>
      </c>
      <c r="AB32" s="400">
        <f t="shared" si="12"/>
        <v>0</v>
      </c>
    </row>
    <row r="33" spans="1:28">
      <c r="A33" s="37">
        <v>29</v>
      </c>
      <c r="B33" s="257"/>
      <c r="C33" s="257"/>
      <c r="D33" s="257"/>
      <c r="E33" s="258"/>
      <c r="F33" s="280"/>
      <c r="G33" s="281"/>
      <c r="H33" s="267"/>
      <c r="I33" s="257"/>
      <c r="J33" s="257"/>
      <c r="K33" s="268"/>
      <c r="L33" s="392"/>
      <c r="M33" s="266"/>
      <c r="N33" s="315">
        <f t="shared" si="1"/>
        <v>0</v>
      </c>
      <c r="O33" s="300">
        <f t="shared" si="2"/>
        <v>0</v>
      </c>
      <c r="P33" s="300">
        <f t="shared" si="3"/>
        <v>0</v>
      </c>
      <c r="Q33" s="338">
        <f t="shared" si="4"/>
        <v>0</v>
      </c>
      <c r="R33" s="393">
        <f t="shared" si="5"/>
        <v>0</v>
      </c>
      <c r="S33" s="393">
        <f t="shared" si="6"/>
        <v>0</v>
      </c>
      <c r="T33" s="394">
        <f t="shared" si="7"/>
        <v>0</v>
      </c>
      <c r="U33" s="393">
        <f t="shared" si="8"/>
        <v>0</v>
      </c>
      <c r="V33" s="393">
        <f t="shared" si="9"/>
        <v>0</v>
      </c>
      <c r="W33" s="395">
        <f t="shared" si="10"/>
        <v>0</v>
      </c>
      <c r="X33" s="396">
        <f t="shared" si="11"/>
        <v>0</v>
      </c>
      <c r="Y33" s="211">
        <f t="shared" si="14"/>
        <v>0</v>
      </c>
      <c r="Z33" s="289"/>
      <c r="AA33" s="290" t="str" cm="1">
        <f t="array" ref="AA33">_xlfn.IFS(Y33&gt;L33,"KO : Le montant retenu est supérieur au montant présenté. Merci de revoir la ligne de charges d'amortissement ou plafonner son montant.",L33=0,"",Y33=L33,"OK",Y33&lt;L33,"Montant instruit inférieur au montant présenté.")</f>
        <v/>
      </c>
      <c r="AB33" s="400">
        <f t="shared" si="12"/>
        <v>0</v>
      </c>
    </row>
    <row r="34" spans="1:28">
      <c r="A34" s="37">
        <v>30</v>
      </c>
      <c r="B34" s="257"/>
      <c r="C34" s="257"/>
      <c r="D34" s="257"/>
      <c r="E34" s="258"/>
      <c r="F34" s="280"/>
      <c r="G34" s="281"/>
      <c r="H34" s="267"/>
      <c r="I34" s="257"/>
      <c r="J34" s="257"/>
      <c r="K34" s="268"/>
      <c r="L34" s="392"/>
      <c r="M34" s="266"/>
      <c r="N34" s="315">
        <f t="shared" si="1"/>
        <v>0</v>
      </c>
      <c r="O34" s="300">
        <f t="shared" si="2"/>
        <v>0</v>
      </c>
      <c r="P34" s="300">
        <f t="shared" si="3"/>
        <v>0</v>
      </c>
      <c r="Q34" s="338">
        <f t="shared" si="4"/>
        <v>0</v>
      </c>
      <c r="R34" s="393">
        <f t="shared" si="5"/>
        <v>0</v>
      </c>
      <c r="S34" s="393">
        <f t="shared" si="6"/>
        <v>0</v>
      </c>
      <c r="T34" s="394">
        <f t="shared" si="7"/>
        <v>0</v>
      </c>
      <c r="U34" s="393">
        <f t="shared" si="8"/>
        <v>0</v>
      </c>
      <c r="V34" s="393">
        <f t="shared" si="9"/>
        <v>0</v>
      </c>
      <c r="W34" s="395">
        <f t="shared" si="10"/>
        <v>0</v>
      </c>
      <c r="X34" s="396">
        <f t="shared" si="11"/>
        <v>0</v>
      </c>
      <c r="Y34" s="211">
        <f t="shared" si="14"/>
        <v>0</v>
      </c>
      <c r="Z34" s="289"/>
      <c r="AA34" s="290" t="str" cm="1">
        <f t="array" ref="AA34">_xlfn.IFS(Y34&gt;L34,"KO : Le montant retenu est supérieur au montant présenté. Merci de revoir la ligne de charges d'amortissement ou plafonner son montant.",L34=0,"",Y34=L34,"OK",Y34&lt;L34,"Montant instruit inférieur au montant présenté.")</f>
        <v/>
      </c>
      <c r="AB34" s="400">
        <f t="shared" si="12"/>
        <v>0</v>
      </c>
    </row>
    <row r="35" spans="1:28">
      <c r="A35" s="37">
        <v>31</v>
      </c>
      <c r="B35" s="257"/>
      <c r="C35" s="257"/>
      <c r="D35" s="257"/>
      <c r="E35" s="258"/>
      <c r="F35" s="280"/>
      <c r="G35" s="281"/>
      <c r="H35" s="267"/>
      <c r="I35" s="257"/>
      <c r="J35" s="257"/>
      <c r="K35" s="268"/>
      <c r="L35" s="392"/>
      <c r="M35" s="266"/>
      <c r="N35" s="315">
        <f t="shared" si="1"/>
        <v>0</v>
      </c>
      <c r="O35" s="300">
        <f t="shared" si="2"/>
        <v>0</v>
      </c>
      <c r="P35" s="300">
        <f t="shared" si="3"/>
        <v>0</v>
      </c>
      <c r="Q35" s="338">
        <f t="shared" si="4"/>
        <v>0</v>
      </c>
      <c r="R35" s="393">
        <f t="shared" si="5"/>
        <v>0</v>
      </c>
      <c r="S35" s="393">
        <f t="shared" si="6"/>
        <v>0</v>
      </c>
      <c r="T35" s="394">
        <f t="shared" si="7"/>
        <v>0</v>
      </c>
      <c r="U35" s="393">
        <f t="shared" si="8"/>
        <v>0</v>
      </c>
      <c r="V35" s="393">
        <f t="shared" si="9"/>
        <v>0</v>
      </c>
      <c r="W35" s="395">
        <f t="shared" si="10"/>
        <v>0</v>
      </c>
      <c r="X35" s="396">
        <f t="shared" si="11"/>
        <v>0</v>
      </c>
      <c r="Y35" s="211">
        <f t="shared" si="14"/>
        <v>0</v>
      </c>
      <c r="Z35" s="289"/>
      <c r="AA35" s="290" t="str" cm="1">
        <f t="array" ref="AA35">_xlfn.IFS(Y35&gt;L35,"KO : Le montant retenu est supérieur au montant présenté. Merci de revoir la ligne de charges d'amortissement ou plafonner son montant.",L35=0,"",Y35=L35,"OK",Y35&lt;L35,"Montant instruit inférieur au montant présenté.")</f>
        <v/>
      </c>
      <c r="AB35" s="400">
        <f t="shared" si="12"/>
        <v>0</v>
      </c>
    </row>
    <row r="36" spans="1:28">
      <c r="A36" s="37">
        <v>32</v>
      </c>
      <c r="B36" s="257"/>
      <c r="C36" s="257"/>
      <c r="D36" s="257"/>
      <c r="E36" s="258"/>
      <c r="F36" s="280"/>
      <c r="G36" s="281"/>
      <c r="H36" s="267"/>
      <c r="I36" s="257"/>
      <c r="J36" s="257"/>
      <c r="K36" s="268"/>
      <c r="L36" s="392"/>
      <c r="M36" s="266"/>
      <c r="N36" s="315">
        <f t="shared" si="1"/>
        <v>0</v>
      </c>
      <c r="O36" s="300">
        <f t="shared" si="2"/>
        <v>0</v>
      </c>
      <c r="P36" s="300">
        <f t="shared" si="3"/>
        <v>0</v>
      </c>
      <c r="Q36" s="338">
        <f t="shared" si="4"/>
        <v>0</v>
      </c>
      <c r="R36" s="393">
        <f t="shared" si="5"/>
        <v>0</v>
      </c>
      <c r="S36" s="393">
        <f t="shared" si="6"/>
        <v>0</v>
      </c>
      <c r="T36" s="394">
        <f t="shared" si="7"/>
        <v>0</v>
      </c>
      <c r="U36" s="393">
        <f t="shared" si="8"/>
        <v>0</v>
      </c>
      <c r="V36" s="393">
        <f t="shared" si="9"/>
        <v>0</v>
      </c>
      <c r="W36" s="395">
        <f t="shared" si="10"/>
        <v>0</v>
      </c>
      <c r="X36" s="396">
        <f t="shared" si="11"/>
        <v>0</v>
      </c>
      <c r="Y36" s="211">
        <f t="shared" si="14"/>
        <v>0</v>
      </c>
      <c r="Z36" s="289"/>
      <c r="AA36" s="290" t="str" cm="1">
        <f t="array" ref="AA36">_xlfn.IFS(Y36&gt;L36,"KO : Le montant retenu est supérieur au montant présenté. Merci de revoir la ligne de charges d'amortissement ou plafonner son montant.",L36=0,"",Y36=L36,"OK",Y36&lt;L36,"Montant instruit inférieur au montant présenté.")</f>
        <v/>
      </c>
      <c r="AB36" s="400">
        <f t="shared" si="12"/>
        <v>0</v>
      </c>
    </row>
    <row r="37" spans="1:28">
      <c r="A37" s="37">
        <v>33</v>
      </c>
      <c r="B37" s="257"/>
      <c r="C37" s="257"/>
      <c r="D37" s="257"/>
      <c r="E37" s="258"/>
      <c r="F37" s="280"/>
      <c r="G37" s="281"/>
      <c r="H37" s="267"/>
      <c r="I37" s="257"/>
      <c r="J37" s="257"/>
      <c r="K37" s="268"/>
      <c r="L37" s="392"/>
      <c r="M37" s="266"/>
      <c r="N37" s="315">
        <f t="shared" si="1"/>
        <v>0</v>
      </c>
      <c r="O37" s="300">
        <f t="shared" si="2"/>
        <v>0</v>
      </c>
      <c r="P37" s="300">
        <f t="shared" si="3"/>
        <v>0</v>
      </c>
      <c r="Q37" s="338">
        <f t="shared" si="4"/>
        <v>0</v>
      </c>
      <c r="R37" s="393">
        <f t="shared" si="5"/>
        <v>0</v>
      </c>
      <c r="S37" s="393">
        <f t="shared" si="6"/>
        <v>0</v>
      </c>
      <c r="T37" s="394">
        <f t="shared" si="7"/>
        <v>0</v>
      </c>
      <c r="U37" s="393">
        <f t="shared" si="8"/>
        <v>0</v>
      </c>
      <c r="V37" s="393">
        <f t="shared" si="9"/>
        <v>0</v>
      </c>
      <c r="W37" s="395">
        <f t="shared" si="10"/>
        <v>0</v>
      </c>
      <c r="X37" s="396">
        <f t="shared" si="11"/>
        <v>0</v>
      </c>
      <c r="Y37" s="211">
        <f t="shared" si="14"/>
        <v>0</v>
      </c>
      <c r="Z37" s="289"/>
      <c r="AA37" s="290" t="str" cm="1">
        <f t="array" ref="AA37">_xlfn.IFS(Y37&gt;L37,"KO : Le montant retenu est supérieur au montant présenté. Merci de revoir la ligne de charges d'amortissement ou plafonner son montant.",L37=0,"",Y37=L37,"OK",Y37&lt;L37,"Montant instruit inférieur au montant présenté.")</f>
        <v/>
      </c>
      <c r="AB37" s="400">
        <f t="shared" si="12"/>
        <v>0</v>
      </c>
    </row>
    <row r="38" spans="1:28">
      <c r="A38" s="37">
        <v>34</v>
      </c>
      <c r="B38" s="257"/>
      <c r="C38" s="257"/>
      <c r="D38" s="257"/>
      <c r="E38" s="258"/>
      <c r="F38" s="280"/>
      <c r="G38" s="281"/>
      <c r="H38" s="267"/>
      <c r="I38" s="257"/>
      <c r="J38" s="257"/>
      <c r="K38" s="268"/>
      <c r="L38" s="392"/>
      <c r="M38" s="266"/>
      <c r="N38" s="315">
        <f t="shared" si="1"/>
        <v>0</v>
      </c>
      <c r="O38" s="300">
        <f t="shared" si="2"/>
        <v>0</v>
      </c>
      <c r="P38" s="300">
        <f t="shared" si="3"/>
        <v>0</v>
      </c>
      <c r="Q38" s="338">
        <f t="shared" si="4"/>
        <v>0</v>
      </c>
      <c r="R38" s="393">
        <f t="shared" si="5"/>
        <v>0</v>
      </c>
      <c r="S38" s="393">
        <f t="shared" si="6"/>
        <v>0</v>
      </c>
      <c r="T38" s="394">
        <f t="shared" si="7"/>
        <v>0</v>
      </c>
      <c r="U38" s="393">
        <f t="shared" si="8"/>
        <v>0</v>
      </c>
      <c r="V38" s="393">
        <f t="shared" si="9"/>
        <v>0</v>
      </c>
      <c r="W38" s="395">
        <f t="shared" si="10"/>
        <v>0</v>
      </c>
      <c r="X38" s="396">
        <f t="shared" si="11"/>
        <v>0</v>
      </c>
      <c r="Y38" s="211">
        <f t="shared" si="14"/>
        <v>0</v>
      </c>
      <c r="Z38" s="289"/>
      <c r="AA38" s="290" t="str" cm="1">
        <f t="array" ref="AA38">_xlfn.IFS(Y38&gt;L38,"KO : Le montant retenu est supérieur au montant présenté. Merci de revoir la ligne de charges d'amortissement ou plafonner son montant.",L38=0,"",Y38=L38,"OK",Y38&lt;L38,"Montant instruit inférieur au montant présenté.")</f>
        <v/>
      </c>
      <c r="AB38" s="400">
        <f t="shared" si="12"/>
        <v>0</v>
      </c>
    </row>
    <row r="39" spans="1:28">
      <c r="A39" s="37">
        <v>35</v>
      </c>
      <c r="B39" s="257"/>
      <c r="C39" s="257"/>
      <c r="D39" s="257"/>
      <c r="E39" s="258"/>
      <c r="F39" s="280"/>
      <c r="G39" s="281"/>
      <c r="H39" s="267"/>
      <c r="I39" s="257"/>
      <c r="J39" s="257"/>
      <c r="K39" s="268"/>
      <c r="L39" s="392"/>
      <c r="M39" s="266"/>
      <c r="N39" s="315">
        <f t="shared" si="1"/>
        <v>0</v>
      </c>
      <c r="O39" s="300">
        <f t="shared" si="2"/>
        <v>0</v>
      </c>
      <c r="P39" s="300">
        <f t="shared" si="3"/>
        <v>0</v>
      </c>
      <c r="Q39" s="338">
        <f t="shared" si="4"/>
        <v>0</v>
      </c>
      <c r="R39" s="393">
        <f t="shared" si="5"/>
        <v>0</v>
      </c>
      <c r="S39" s="393">
        <f t="shared" si="6"/>
        <v>0</v>
      </c>
      <c r="T39" s="394">
        <f t="shared" si="7"/>
        <v>0</v>
      </c>
      <c r="U39" s="393">
        <f t="shared" si="8"/>
        <v>0</v>
      </c>
      <c r="V39" s="393">
        <f t="shared" si="9"/>
        <v>0</v>
      </c>
      <c r="W39" s="395">
        <f t="shared" si="10"/>
        <v>0</v>
      </c>
      <c r="X39" s="396">
        <f t="shared" si="11"/>
        <v>0</v>
      </c>
      <c r="Y39" s="211">
        <f t="shared" si="14"/>
        <v>0</v>
      </c>
      <c r="Z39" s="289"/>
      <c r="AA39" s="290" t="str" cm="1">
        <f t="array" ref="AA39">_xlfn.IFS(Y39&gt;L39,"KO : Le montant retenu est supérieur au montant présenté. Merci de revoir la ligne de charges d'amortissement ou plafonner son montant.",L39=0,"",Y39=L39,"OK",Y39&lt;L39,"Montant instruit inférieur au montant présenté.")</f>
        <v/>
      </c>
      <c r="AB39" s="400">
        <f t="shared" si="12"/>
        <v>0</v>
      </c>
    </row>
    <row r="40" spans="1:28">
      <c r="A40" s="37">
        <v>36</v>
      </c>
      <c r="B40" s="257"/>
      <c r="C40" s="257"/>
      <c r="D40" s="257"/>
      <c r="E40" s="258"/>
      <c r="F40" s="280"/>
      <c r="G40" s="281"/>
      <c r="H40" s="267"/>
      <c r="I40" s="257"/>
      <c r="J40" s="257"/>
      <c r="K40" s="268"/>
      <c r="L40" s="392"/>
      <c r="M40" s="266"/>
      <c r="N40" s="315">
        <f t="shared" si="1"/>
        <v>0</v>
      </c>
      <c r="O40" s="300">
        <f t="shared" si="2"/>
        <v>0</v>
      </c>
      <c r="P40" s="300">
        <f t="shared" si="3"/>
        <v>0</v>
      </c>
      <c r="Q40" s="338">
        <f t="shared" si="4"/>
        <v>0</v>
      </c>
      <c r="R40" s="393">
        <f t="shared" si="5"/>
        <v>0</v>
      </c>
      <c r="S40" s="393">
        <f t="shared" si="6"/>
        <v>0</v>
      </c>
      <c r="T40" s="394">
        <f t="shared" si="7"/>
        <v>0</v>
      </c>
      <c r="U40" s="393">
        <f t="shared" si="8"/>
        <v>0</v>
      </c>
      <c r="V40" s="393">
        <f t="shared" si="9"/>
        <v>0</v>
      </c>
      <c r="W40" s="395">
        <f t="shared" si="10"/>
        <v>0</v>
      </c>
      <c r="X40" s="396">
        <f t="shared" si="11"/>
        <v>0</v>
      </c>
      <c r="Y40" s="211">
        <f t="shared" si="14"/>
        <v>0</v>
      </c>
      <c r="Z40" s="289"/>
      <c r="AA40" s="290" t="str" cm="1">
        <f t="array" ref="AA40">_xlfn.IFS(Y40&gt;L40,"KO : Le montant retenu est supérieur au montant présenté. Merci de revoir la ligne de charges d'amortissement ou plafonner son montant.",L40=0,"",Y40=L40,"OK",Y40&lt;L40,"Montant instruit inférieur au montant présenté.")</f>
        <v/>
      </c>
      <c r="AB40" s="400">
        <f t="shared" si="12"/>
        <v>0</v>
      </c>
    </row>
    <row r="41" spans="1:28">
      <c r="A41" s="37">
        <v>37</v>
      </c>
      <c r="B41" s="257"/>
      <c r="C41" s="257"/>
      <c r="D41" s="257"/>
      <c r="E41" s="258"/>
      <c r="F41" s="280"/>
      <c r="G41" s="281"/>
      <c r="H41" s="267"/>
      <c r="I41" s="257"/>
      <c r="J41" s="257"/>
      <c r="K41" s="268"/>
      <c r="L41" s="392"/>
      <c r="M41" s="266"/>
      <c r="N41" s="315">
        <f t="shared" si="1"/>
        <v>0</v>
      </c>
      <c r="O41" s="300">
        <f t="shared" si="2"/>
        <v>0</v>
      </c>
      <c r="P41" s="300">
        <f t="shared" si="3"/>
        <v>0</v>
      </c>
      <c r="Q41" s="338">
        <f t="shared" si="4"/>
        <v>0</v>
      </c>
      <c r="R41" s="393">
        <f t="shared" si="5"/>
        <v>0</v>
      </c>
      <c r="S41" s="393">
        <f t="shared" si="6"/>
        <v>0</v>
      </c>
      <c r="T41" s="394">
        <f t="shared" si="7"/>
        <v>0</v>
      </c>
      <c r="U41" s="393">
        <f t="shared" si="8"/>
        <v>0</v>
      </c>
      <c r="V41" s="393">
        <f t="shared" si="9"/>
        <v>0</v>
      </c>
      <c r="W41" s="395">
        <f t="shared" si="10"/>
        <v>0</v>
      </c>
      <c r="X41" s="396">
        <f t="shared" si="11"/>
        <v>0</v>
      </c>
      <c r="Y41" s="211">
        <f t="shared" si="14"/>
        <v>0</v>
      </c>
      <c r="Z41" s="289"/>
      <c r="AA41" s="290" t="str" cm="1">
        <f t="array" ref="AA41">_xlfn.IFS(Y41&gt;L41,"KO : Le montant retenu est supérieur au montant présenté. Merci de revoir la ligne de charges d'amortissement ou plafonner son montant.",L41=0,"",Y41=L41,"OK",Y41&lt;L41,"Montant instruit inférieur au montant présenté.")</f>
        <v/>
      </c>
      <c r="AB41" s="400">
        <f t="shared" si="12"/>
        <v>0</v>
      </c>
    </row>
    <row r="42" spans="1:28">
      <c r="A42" s="37">
        <v>38</v>
      </c>
      <c r="B42" s="257"/>
      <c r="C42" s="257"/>
      <c r="D42" s="257"/>
      <c r="E42" s="258"/>
      <c r="F42" s="280"/>
      <c r="G42" s="281"/>
      <c r="H42" s="267"/>
      <c r="I42" s="257"/>
      <c r="J42" s="257"/>
      <c r="K42" s="268"/>
      <c r="L42" s="392"/>
      <c r="M42" s="266"/>
      <c r="N42" s="315">
        <f t="shared" si="1"/>
        <v>0</v>
      </c>
      <c r="O42" s="300">
        <f t="shared" si="2"/>
        <v>0</v>
      </c>
      <c r="P42" s="300">
        <f t="shared" si="3"/>
        <v>0</v>
      </c>
      <c r="Q42" s="338">
        <f t="shared" si="4"/>
        <v>0</v>
      </c>
      <c r="R42" s="393">
        <f t="shared" si="5"/>
        <v>0</v>
      </c>
      <c r="S42" s="393">
        <f t="shared" si="6"/>
        <v>0</v>
      </c>
      <c r="T42" s="394">
        <f t="shared" si="7"/>
        <v>0</v>
      </c>
      <c r="U42" s="393">
        <f t="shared" si="8"/>
        <v>0</v>
      </c>
      <c r="V42" s="393">
        <f t="shared" si="9"/>
        <v>0</v>
      </c>
      <c r="W42" s="395">
        <f t="shared" si="10"/>
        <v>0</v>
      </c>
      <c r="X42" s="396">
        <f t="shared" si="11"/>
        <v>0</v>
      </c>
      <c r="Y42" s="211">
        <f t="shared" si="14"/>
        <v>0</v>
      </c>
      <c r="Z42" s="289"/>
      <c r="AA42" s="290" t="str" cm="1">
        <f t="array" ref="AA42">_xlfn.IFS(Y42&gt;L42,"KO : Le montant retenu est supérieur au montant présenté. Merci de revoir la ligne de charges d'amortissement ou plafonner son montant.",L42=0,"",Y42=L42,"OK",Y42&lt;L42,"Montant instruit inférieur au montant présenté.")</f>
        <v/>
      </c>
      <c r="AB42" s="400">
        <f t="shared" si="12"/>
        <v>0</v>
      </c>
    </row>
    <row r="43" spans="1:28">
      <c r="A43" s="37">
        <v>39</v>
      </c>
      <c r="B43" s="257"/>
      <c r="C43" s="257"/>
      <c r="D43" s="257"/>
      <c r="E43" s="258"/>
      <c r="F43" s="280"/>
      <c r="G43" s="281"/>
      <c r="H43" s="267"/>
      <c r="I43" s="257"/>
      <c r="J43" s="257"/>
      <c r="K43" s="268"/>
      <c r="L43" s="392"/>
      <c r="M43" s="266"/>
      <c r="N43" s="315">
        <f t="shared" si="1"/>
        <v>0</v>
      </c>
      <c r="O43" s="300">
        <f t="shared" si="2"/>
        <v>0</v>
      </c>
      <c r="P43" s="300">
        <f t="shared" si="3"/>
        <v>0</v>
      </c>
      <c r="Q43" s="338">
        <f t="shared" si="4"/>
        <v>0</v>
      </c>
      <c r="R43" s="393">
        <f t="shared" si="5"/>
        <v>0</v>
      </c>
      <c r="S43" s="393">
        <f t="shared" si="6"/>
        <v>0</v>
      </c>
      <c r="T43" s="394">
        <f t="shared" si="7"/>
        <v>0</v>
      </c>
      <c r="U43" s="393">
        <f t="shared" si="8"/>
        <v>0</v>
      </c>
      <c r="V43" s="393">
        <f t="shared" si="9"/>
        <v>0</v>
      </c>
      <c r="W43" s="395">
        <f t="shared" si="10"/>
        <v>0</v>
      </c>
      <c r="X43" s="396">
        <f t="shared" si="11"/>
        <v>0</v>
      </c>
      <c r="Y43" s="211">
        <f t="shared" si="14"/>
        <v>0</v>
      </c>
      <c r="Z43" s="289"/>
      <c r="AA43" s="290" t="str" cm="1">
        <f t="array" ref="AA43">_xlfn.IFS(Y43&gt;L43,"KO : Le montant retenu est supérieur au montant présenté. Merci de revoir la ligne de charges d'amortissement ou plafonner son montant.",L43=0,"",Y43=L43,"OK",Y43&lt;L43,"Montant instruit inférieur au montant présenté.")</f>
        <v/>
      </c>
      <c r="AB43" s="400">
        <f t="shared" si="12"/>
        <v>0</v>
      </c>
    </row>
    <row r="44" spans="1:28">
      <c r="A44" s="37">
        <v>40</v>
      </c>
      <c r="B44" s="257"/>
      <c r="C44" s="257"/>
      <c r="D44" s="257"/>
      <c r="E44" s="258"/>
      <c r="F44" s="280"/>
      <c r="G44" s="281"/>
      <c r="H44" s="267"/>
      <c r="I44" s="257"/>
      <c r="J44" s="257"/>
      <c r="K44" s="268"/>
      <c r="L44" s="392"/>
      <c r="M44" s="266"/>
      <c r="N44" s="315">
        <f t="shared" si="1"/>
        <v>0</v>
      </c>
      <c r="O44" s="300">
        <f t="shared" si="2"/>
        <v>0</v>
      </c>
      <c r="P44" s="300">
        <f t="shared" si="3"/>
        <v>0</v>
      </c>
      <c r="Q44" s="338">
        <f t="shared" si="4"/>
        <v>0</v>
      </c>
      <c r="R44" s="393">
        <f t="shared" si="5"/>
        <v>0</v>
      </c>
      <c r="S44" s="393">
        <f t="shared" si="6"/>
        <v>0</v>
      </c>
      <c r="T44" s="394">
        <f t="shared" si="7"/>
        <v>0</v>
      </c>
      <c r="U44" s="393">
        <f t="shared" si="8"/>
        <v>0</v>
      </c>
      <c r="V44" s="393">
        <f t="shared" si="9"/>
        <v>0</v>
      </c>
      <c r="W44" s="395">
        <f t="shared" si="10"/>
        <v>0</v>
      </c>
      <c r="X44" s="396">
        <f t="shared" si="11"/>
        <v>0</v>
      </c>
      <c r="Y44" s="211">
        <f t="shared" si="14"/>
        <v>0</v>
      </c>
      <c r="Z44" s="289"/>
      <c r="AA44" s="290" t="str" cm="1">
        <f t="array" ref="AA44">_xlfn.IFS(Y44&gt;L44,"KO : Le montant retenu est supérieur au montant présenté. Merci de revoir la ligne de charges d'amortissement ou plafonner son montant.",L44=0,"",Y44=L44,"OK",Y44&lt;L44,"Montant instruit inférieur au montant présenté.")</f>
        <v/>
      </c>
      <c r="AB44" s="400">
        <f t="shared" si="12"/>
        <v>0</v>
      </c>
    </row>
    <row r="45" spans="1:28">
      <c r="A45" s="37">
        <v>41</v>
      </c>
      <c r="B45" s="257"/>
      <c r="C45" s="257"/>
      <c r="D45" s="257"/>
      <c r="E45" s="258"/>
      <c r="F45" s="280"/>
      <c r="G45" s="281"/>
      <c r="H45" s="267"/>
      <c r="I45" s="257"/>
      <c r="J45" s="257"/>
      <c r="K45" s="268"/>
      <c r="L45" s="392"/>
      <c r="M45" s="266"/>
      <c r="N45" s="315">
        <f t="shared" si="1"/>
        <v>0</v>
      </c>
      <c r="O45" s="300">
        <f t="shared" si="2"/>
        <v>0</v>
      </c>
      <c r="P45" s="300">
        <f t="shared" si="3"/>
        <v>0</v>
      </c>
      <c r="Q45" s="338">
        <f t="shared" si="4"/>
        <v>0</v>
      </c>
      <c r="R45" s="393">
        <f t="shared" si="5"/>
        <v>0</v>
      </c>
      <c r="S45" s="393">
        <f t="shared" si="6"/>
        <v>0</v>
      </c>
      <c r="T45" s="394">
        <f t="shared" si="7"/>
        <v>0</v>
      </c>
      <c r="U45" s="393">
        <f t="shared" si="8"/>
        <v>0</v>
      </c>
      <c r="V45" s="393">
        <f t="shared" si="9"/>
        <v>0</v>
      </c>
      <c r="W45" s="395">
        <f t="shared" si="10"/>
        <v>0</v>
      </c>
      <c r="X45" s="396">
        <f t="shared" si="11"/>
        <v>0</v>
      </c>
      <c r="Y45" s="211">
        <f t="shared" si="14"/>
        <v>0</v>
      </c>
      <c r="Z45" s="289"/>
      <c r="AA45" s="290" t="str" cm="1">
        <f t="array" ref="AA45">_xlfn.IFS(Y45&gt;L45,"KO : Le montant retenu est supérieur au montant présenté. Merci de revoir la ligne de charges d'amortissement ou plafonner son montant.",L45=0,"",Y45=L45,"OK",Y45&lt;L45,"Montant instruit inférieur au montant présenté.")</f>
        <v/>
      </c>
      <c r="AB45" s="400">
        <f t="shared" si="12"/>
        <v>0</v>
      </c>
    </row>
    <row r="46" spans="1:28">
      <c r="A46" s="37">
        <v>42</v>
      </c>
      <c r="B46" s="257"/>
      <c r="C46" s="257"/>
      <c r="D46" s="257"/>
      <c r="E46" s="258"/>
      <c r="F46" s="280"/>
      <c r="G46" s="281"/>
      <c r="H46" s="267"/>
      <c r="I46" s="257"/>
      <c r="J46" s="257"/>
      <c r="K46" s="268"/>
      <c r="L46" s="392"/>
      <c r="M46" s="266"/>
      <c r="N46" s="315">
        <f t="shared" si="1"/>
        <v>0</v>
      </c>
      <c r="O46" s="300">
        <f t="shared" si="2"/>
        <v>0</v>
      </c>
      <c r="P46" s="300">
        <f t="shared" si="3"/>
        <v>0</v>
      </c>
      <c r="Q46" s="338">
        <f t="shared" si="4"/>
        <v>0</v>
      </c>
      <c r="R46" s="393">
        <f t="shared" si="5"/>
        <v>0</v>
      </c>
      <c r="S46" s="393">
        <f t="shared" si="6"/>
        <v>0</v>
      </c>
      <c r="T46" s="394">
        <f t="shared" si="7"/>
        <v>0</v>
      </c>
      <c r="U46" s="393">
        <f t="shared" si="8"/>
        <v>0</v>
      </c>
      <c r="V46" s="393">
        <f t="shared" si="9"/>
        <v>0</v>
      </c>
      <c r="W46" s="395">
        <f t="shared" si="10"/>
        <v>0</v>
      </c>
      <c r="X46" s="396">
        <f t="shared" si="11"/>
        <v>0</v>
      </c>
      <c r="Y46" s="211">
        <f t="shared" si="14"/>
        <v>0</v>
      </c>
      <c r="Z46" s="289"/>
      <c r="AA46" s="290" t="str" cm="1">
        <f t="array" ref="AA46">_xlfn.IFS(Y46&gt;L46,"KO : Le montant retenu est supérieur au montant présenté. Merci de revoir la ligne de charges d'amortissement ou plafonner son montant.",L46=0,"",Y46=L46,"OK",Y46&lt;L46,"Montant instruit inférieur au montant présenté.")</f>
        <v/>
      </c>
      <c r="AB46" s="400">
        <f t="shared" si="12"/>
        <v>0</v>
      </c>
    </row>
    <row r="47" spans="1:28">
      <c r="A47" s="37">
        <v>43</v>
      </c>
      <c r="B47" s="257"/>
      <c r="C47" s="257"/>
      <c r="D47" s="257"/>
      <c r="E47" s="258"/>
      <c r="F47" s="280"/>
      <c r="G47" s="281"/>
      <c r="H47" s="267"/>
      <c r="I47" s="257"/>
      <c r="J47" s="257"/>
      <c r="K47" s="268"/>
      <c r="L47" s="392"/>
      <c r="M47" s="266"/>
      <c r="N47" s="315">
        <f t="shared" si="1"/>
        <v>0</v>
      </c>
      <c r="O47" s="300">
        <f t="shared" si="2"/>
        <v>0</v>
      </c>
      <c r="P47" s="300">
        <f t="shared" si="3"/>
        <v>0</v>
      </c>
      <c r="Q47" s="338">
        <f t="shared" si="4"/>
        <v>0</v>
      </c>
      <c r="R47" s="393">
        <f t="shared" si="5"/>
        <v>0</v>
      </c>
      <c r="S47" s="393">
        <f t="shared" si="6"/>
        <v>0</v>
      </c>
      <c r="T47" s="394">
        <f t="shared" si="7"/>
        <v>0</v>
      </c>
      <c r="U47" s="393">
        <f t="shared" si="8"/>
        <v>0</v>
      </c>
      <c r="V47" s="393">
        <f t="shared" si="9"/>
        <v>0</v>
      </c>
      <c r="W47" s="395">
        <f t="shared" si="10"/>
        <v>0</v>
      </c>
      <c r="X47" s="396">
        <f t="shared" si="11"/>
        <v>0</v>
      </c>
      <c r="Y47" s="211">
        <f t="shared" si="14"/>
        <v>0</v>
      </c>
      <c r="Z47" s="289"/>
      <c r="AA47" s="290" t="str" cm="1">
        <f t="array" ref="AA47">_xlfn.IFS(Y47&gt;L47,"KO : Le montant retenu est supérieur au montant présenté. Merci de revoir la ligne de charges d'amortissement ou plafonner son montant.",L47=0,"",Y47=L47,"OK",Y47&lt;L47,"Montant instruit inférieur au montant présenté.")</f>
        <v/>
      </c>
      <c r="AB47" s="400">
        <f t="shared" si="12"/>
        <v>0</v>
      </c>
    </row>
    <row r="48" spans="1:28">
      <c r="A48" s="37">
        <v>44</v>
      </c>
      <c r="B48" s="257"/>
      <c r="C48" s="257"/>
      <c r="D48" s="257"/>
      <c r="E48" s="258"/>
      <c r="F48" s="280"/>
      <c r="G48" s="281"/>
      <c r="H48" s="267"/>
      <c r="I48" s="257"/>
      <c r="J48" s="257"/>
      <c r="K48" s="268"/>
      <c r="L48" s="392"/>
      <c r="M48" s="266"/>
      <c r="N48" s="315">
        <f t="shared" si="1"/>
        <v>0</v>
      </c>
      <c r="O48" s="300">
        <f t="shared" si="2"/>
        <v>0</v>
      </c>
      <c r="P48" s="300">
        <f t="shared" si="3"/>
        <v>0</v>
      </c>
      <c r="Q48" s="338">
        <f t="shared" si="4"/>
        <v>0</v>
      </c>
      <c r="R48" s="393">
        <f t="shared" si="5"/>
        <v>0</v>
      </c>
      <c r="S48" s="393">
        <f t="shared" si="6"/>
        <v>0</v>
      </c>
      <c r="T48" s="394">
        <f t="shared" si="7"/>
        <v>0</v>
      </c>
      <c r="U48" s="393">
        <f t="shared" si="8"/>
        <v>0</v>
      </c>
      <c r="V48" s="393">
        <f t="shared" si="9"/>
        <v>0</v>
      </c>
      <c r="W48" s="395">
        <f t="shared" si="10"/>
        <v>0</v>
      </c>
      <c r="X48" s="396">
        <f t="shared" si="11"/>
        <v>0</v>
      </c>
      <c r="Y48" s="211">
        <f t="shared" si="14"/>
        <v>0</v>
      </c>
      <c r="Z48" s="289"/>
      <c r="AA48" s="290" t="str" cm="1">
        <f t="array" ref="AA48">_xlfn.IFS(Y48&gt;L48,"KO : Le montant retenu est supérieur au montant présenté. Merci de revoir la ligne de charges d'amortissement ou plafonner son montant.",L48=0,"",Y48=L48,"OK",Y48&lt;L48,"Montant instruit inférieur au montant présenté.")</f>
        <v/>
      </c>
      <c r="AB48" s="400">
        <f t="shared" si="12"/>
        <v>0</v>
      </c>
    </row>
    <row r="49" spans="1:28">
      <c r="A49" s="37">
        <v>45</v>
      </c>
      <c r="B49" s="257"/>
      <c r="C49" s="257"/>
      <c r="D49" s="257"/>
      <c r="E49" s="258"/>
      <c r="F49" s="280"/>
      <c r="G49" s="281"/>
      <c r="H49" s="267"/>
      <c r="I49" s="257"/>
      <c r="J49" s="257"/>
      <c r="K49" s="268"/>
      <c r="L49" s="392"/>
      <c r="M49" s="266"/>
      <c r="N49" s="315">
        <f t="shared" si="1"/>
        <v>0</v>
      </c>
      <c r="O49" s="300">
        <f t="shared" si="2"/>
        <v>0</v>
      </c>
      <c r="P49" s="300">
        <f t="shared" si="3"/>
        <v>0</v>
      </c>
      <c r="Q49" s="338">
        <f t="shared" si="4"/>
        <v>0</v>
      </c>
      <c r="R49" s="393">
        <f t="shared" si="5"/>
        <v>0</v>
      </c>
      <c r="S49" s="393">
        <f t="shared" si="6"/>
        <v>0</v>
      </c>
      <c r="T49" s="394">
        <f t="shared" si="7"/>
        <v>0</v>
      </c>
      <c r="U49" s="393">
        <f t="shared" si="8"/>
        <v>0</v>
      </c>
      <c r="V49" s="393">
        <f t="shared" si="9"/>
        <v>0</v>
      </c>
      <c r="W49" s="395">
        <f t="shared" si="10"/>
        <v>0</v>
      </c>
      <c r="X49" s="396">
        <f t="shared" si="11"/>
        <v>0</v>
      </c>
      <c r="Y49" s="211">
        <f t="shared" si="14"/>
        <v>0</v>
      </c>
      <c r="Z49" s="289"/>
      <c r="AA49" s="290" t="str" cm="1">
        <f t="array" ref="AA49">_xlfn.IFS(Y49&gt;L49,"KO : Le montant retenu est supérieur au montant présenté. Merci de revoir la ligne de charges d'amortissement ou plafonner son montant.",L49=0,"",Y49=L49,"OK",Y49&lt;L49,"Montant instruit inférieur au montant présenté.")</f>
        <v/>
      </c>
      <c r="AB49" s="400">
        <f t="shared" si="12"/>
        <v>0</v>
      </c>
    </row>
    <row r="50" spans="1:28">
      <c r="A50" s="37">
        <v>46</v>
      </c>
      <c r="B50" s="257"/>
      <c r="C50" s="257"/>
      <c r="D50" s="257"/>
      <c r="E50" s="258"/>
      <c r="F50" s="280"/>
      <c r="G50" s="281"/>
      <c r="H50" s="267"/>
      <c r="I50" s="257"/>
      <c r="J50" s="257"/>
      <c r="K50" s="268"/>
      <c r="L50" s="392"/>
      <c r="M50" s="266"/>
      <c r="N50" s="315">
        <f t="shared" si="1"/>
        <v>0</v>
      </c>
      <c r="O50" s="300">
        <f t="shared" si="2"/>
        <v>0</v>
      </c>
      <c r="P50" s="300">
        <f t="shared" si="3"/>
        <v>0</v>
      </c>
      <c r="Q50" s="338">
        <f t="shared" si="4"/>
        <v>0</v>
      </c>
      <c r="R50" s="393">
        <f t="shared" si="5"/>
        <v>0</v>
      </c>
      <c r="S50" s="393">
        <f t="shared" si="6"/>
        <v>0</v>
      </c>
      <c r="T50" s="394">
        <f t="shared" si="7"/>
        <v>0</v>
      </c>
      <c r="U50" s="393">
        <f t="shared" si="8"/>
        <v>0</v>
      </c>
      <c r="V50" s="393">
        <f t="shared" si="9"/>
        <v>0</v>
      </c>
      <c r="W50" s="395">
        <f t="shared" si="10"/>
        <v>0</v>
      </c>
      <c r="X50" s="396">
        <f t="shared" si="11"/>
        <v>0</v>
      </c>
      <c r="Y50" s="211">
        <f t="shared" si="14"/>
        <v>0</v>
      </c>
      <c r="Z50" s="289"/>
      <c r="AA50" s="290" t="str" cm="1">
        <f t="array" ref="AA50">_xlfn.IFS(Y50&gt;L50,"KO : Le montant retenu est supérieur au montant présenté. Merci de revoir la ligne de charges d'amortissement ou plafonner son montant.",L50=0,"",Y50=L50,"OK",Y50&lt;L50,"Montant instruit inférieur au montant présenté.")</f>
        <v/>
      </c>
      <c r="AB50" s="400">
        <f t="shared" si="12"/>
        <v>0</v>
      </c>
    </row>
    <row r="51" spans="1:28">
      <c r="A51" s="37">
        <v>47</v>
      </c>
      <c r="B51" s="257"/>
      <c r="C51" s="257"/>
      <c r="D51" s="257"/>
      <c r="E51" s="258"/>
      <c r="F51" s="280"/>
      <c r="G51" s="281"/>
      <c r="H51" s="267"/>
      <c r="I51" s="257"/>
      <c r="J51" s="257"/>
      <c r="K51" s="268"/>
      <c r="L51" s="392"/>
      <c r="M51" s="266"/>
      <c r="N51" s="315">
        <f t="shared" si="1"/>
        <v>0</v>
      </c>
      <c r="O51" s="300">
        <f t="shared" si="2"/>
        <v>0</v>
      </c>
      <c r="P51" s="300">
        <f t="shared" si="3"/>
        <v>0</v>
      </c>
      <c r="Q51" s="338">
        <f t="shared" si="4"/>
        <v>0</v>
      </c>
      <c r="R51" s="393">
        <f t="shared" si="5"/>
        <v>0</v>
      </c>
      <c r="S51" s="393">
        <f t="shared" si="6"/>
        <v>0</v>
      </c>
      <c r="T51" s="394">
        <f t="shared" si="7"/>
        <v>0</v>
      </c>
      <c r="U51" s="393">
        <f t="shared" si="8"/>
        <v>0</v>
      </c>
      <c r="V51" s="393">
        <f t="shared" si="9"/>
        <v>0</v>
      </c>
      <c r="W51" s="395">
        <f t="shared" si="10"/>
        <v>0</v>
      </c>
      <c r="X51" s="396">
        <f t="shared" si="11"/>
        <v>0</v>
      </c>
      <c r="Y51" s="211">
        <f t="shared" si="14"/>
        <v>0</v>
      </c>
      <c r="Z51" s="289"/>
      <c r="AA51" s="290" t="str" cm="1">
        <f t="array" ref="AA51">_xlfn.IFS(Y51&gt;L51,"KO : Le montant retenu est supérieur au montant présenté. Merci de revoir la ligne de charges d'amortissement ou plafonner son montant.",L51=0,"",Y51=L51,"OK",Y51&lt;L51,"Montant instruit inférieur au montant présenté.")</f>
        <v/>
      </c>
      <c r="AB51" s="400">
        <f t="shared" si="12"/>
        <v>0</v>
      </c>
    </row>
    <row r="52" spans="1:28">
      <c r="A52" s="37">
        <v>48</v>
      </c>
      <c r="B52" s="257"/>
      <c r="C52" s="257"/>
      <c r="D52" s="257"/>
      <c r="E52" s="258"/>
      <c r="F52" s="280"/>
      <c r="G52" s="281"/>
      <c r="H52" s="267"/>
      <c r="I52" s="257"/>
      <c r="J52" s="257"/>
      <c r="K52" s="268"/>
      <c r="L52" s="392"/>
      <c r="M52" s="266"/>
      <c r="N52" s="315">
        <f t="shared" si="1"/>
        <v>0</v>
      </c>
      <c r="O52" s="300">
        <f t="shared" si="2"/>
        <v>0</v>
      </c>
      <c r="P52" s="300">
        <f t="shared" si="3"/>
        <v>0</v>
      </c>
      <c r="Q52" s="338">
        <f t="shared" si="4"/>
        <v>0</v>
      </c>
      <c r="R52" s="393">
        <f t="shared" si="5"/>
        <v>0</v>
      </c>
      <c r="S52" s="393">
        <f t="shared" si="6"/>
        <v>0</v>
      </c>
      <c r="T52" s="394">
        <f t="shared" si="7"/>
        <v>0</v>
      </c>
      <c r="U52" s="393">
        <f t="shared" si="8"/>
        <v>0</v>
      </c>
      <c r="V52" s="393">
        <f t="shared" si="9"/>
        <v>0</v>
      </c>
      <c r="W52" s="395">
        <f t="shared" si="10"/>
        <v>0</v>
      </c>
      <c r="X52" s="396">
        <f t="shared" si="11"/>
        <v>0</v>
      </c>
      <c r="Y52" s="211">
        <f t="shared" si="14"/>
        <v>0</v>
      </c>
      <c r="Z52" s="289"/>
      <c r="AA52" s="290" t="str" cm="1">
        <f t="array" ref="AA52">_xlfn.IFS(Y52&gt;L52,"KO : Le montant retenu est supérieur au montant présenté. Merci de revoir la ligne de charges d'amortissement ou plafonner son montant.",L52=0,"",Y52=L52,"OK",Y52&lt;L52,"Montant instruit inférieur au montant présenté.")</f>
        <v/>
      </c>
      <c r="AB52" s="400">
        <f t="shared" si="12"/>
        <v>0</v>
      </c>
    </row>
    <row r="53" spans="1:28">
      <c r="A53" s="37">
        <v>49</v>
      </c>
      <c r="B53" s="257"/>
      <c r="C53" s="257"/>
      <c r="D53" s="257"/>
      <c r="E53" s="258"/>
      <c r="F53" s="280"/>
      <c r="G53" s="281"/>
      <c r="H53" s="267"/>
      <c r="I53" s="257"/>
      <c r="J53" s="257"/>
      <c r="K53" s="268"/>
      <c r="L53" s="392"/>
      <c r="M53" s="266"/>
      <c r="N53" s="315">
        <f t="shared" si="1"/>
        <v>0</v>
      </c>
      <c r="O53" s="300">
        <f t="shared" si="2"/>
        <v>0</v>
      </c>
      <c r="P53" s="300">
        <f t="shared" si="3"/>
        <v>0</v>
      </c>
      <c r="Q53" s="338">
        <f t="shared" si="4"/>
        <v>0</v>
      </c>
      <c r="R53" s="393">
        <f t="shared" si="5"/>
        <v>0</v>
      </c>
      <c r="S53" s="393">
        <f t="shared" si="6"/>
        <v>0</v>
      </c>
      <c r="T53" s="394">
        <f t="shared" si="7"/>
        <v>0</v>
      </c>
      <c r="U53" s="393">
        <f t="shared" si="8"/>
        <v>0</v>
      </c>
      <c r="V53" s="393">
        <f t="shared" si="9"/>
        <v>0</v>
      </c>
      <c r="W53" s="395">
        <f t="shared" si="10"/>
        <v>0</v>
      </c>
      <c r="X53" s="396">
        <f t="shared" si="11"/>
        <v>0</v>
      </c>
      <c r="Y53" s="211">
        <f t="shared" si="14"/>
        <v>0</v>
      </c>
      <c r="Z53" s="289"/>
      <c r="AA53" s="290" t="str" cm="1">
        <f t="array" ref="AA53">_xlfn.IFS(Y53&gt;L53,"KO : Le montant retenu est supérieur au montant présenté. Merci de revoir la ligne de charges d'amortissement ou plafonner son montant.",L53=0,"",Y53=L53,"OK",Y53&lt;L53,"Montant instruit inférieur au montant présenté.")</f>
        <v/>
      </c>
      <c r="AB53" s="400">
        <f t="shared" si="12"/>
        <v>0</v>
      </c>
    </row>
    <row r="54" spans="1:28">
      <c r="A54" s="37">
        <v>50</v>
      </c>
      <c r="B54" s="257"/>
      <c r="C54" s="257"/>
      <c r="D54" s="257"/>
      <c r="E54" s="258"/>
      <c r="F54" s="280"/>
      <c r="G54" s="281"/>
      <c r="H54" s="267"/>
      <c r="I54" s="257"/>
      <c r="J54" s="257"/>
      <c r="K54" s="268"/>
      <c r="L54" s="392"/>
      <c r="M54" s="266"/>
      <c r="N54" s="315">
        <f t="shared" si="1"/>
        <v>0</v>
      </c>
      <c r="O54" s="300">
        <f t="shared" si="2"/>
        <v>0</v>
      </c>
      <c r="P54" s="300">
        <f t="shared" si="3"/>
        <v>0</v>
      </c>
      <c r="Q54" s="338">
        <f t="shared" si="4"/>
        <v>0</v>
      </c>
      <c r="R54" s="393">
        <f t="shared" si="5"/>
        <v>0</v>
      </c>
      <c r="S54" s="393">
        <f t="shared" si="6"/>
        <v>0</v>
      </c>
      <c r="T54" s="394">
        <f t="shared" si="7"/>
        <v>0</v>
      </c>
      <c r="U54" s="393">
        <f t="shared" si="8"/>
        <v>0</v>
      </c>
      <c r="V54" s="393">
        <f t="shared" si="9"/>
        <v>0</v>
      </c>
      <c r="W54" s="395">
        <f t="shared" si="10"/>
        <v>0</v>
      </c>
      <c r="X54" s="396">
        <f t="shared" si="11"/>
        <v>0</v>
      </c>
      <c r="Y54" s="211">
        <f t="shared" si="14"/>
        <v>0</v>
      </c>
      <c r="Z54" s="289"/>
      <c r="AA54" s="290" t="str" cm="1">
        <f t="array" ref="AA54">_xlfn.IFS(Y54&gt;L54,"KO : Le montant retenu est supérieur au montant présenté. Merci de revoir la ligne de charges d'amortissement ou plafonner son montant.",L54=0,"",Y54=L54,"OK",Y54&lt;L54,"Montant instruit inférieur au montant présenté.")</f>
        <v/>
      </c>
      <c r="AB54" s="400">
        <f t="shared" si="12"/>
        <v>0</v>
      </c>
    </row>
    <row r="55" spans="1:28">
      <c r="A55" s="37">
        <v>51</v>
      </c>
      <c r="B55" s="257"/>
      <c r="C55" s="257"/>
      <c r="D55" s="257"/>
      <c r="E55" s="258"/>
      <c r="F55" s="280"/>
      <c r="G55" s="281"/>
      <c r="H55" s="267"/>
      <c r="I55" s="257"/>
      <c r="J55" s="257"/>
      <c r="K55" s="268"/>
      <c r="L55" s="392"/>
      <c r="M55" s="266"/>
      <c r="N55" s="315">
        <f t="shared" si="1"/>
        <v>0</v>
      </c>
      <c r="O55" s="300">
        <f t="shared" si="2"/>
        <v>0</v>
      </c>
      <c r="P55" s="300">
        <f t="shared" si="3"/>
        <v>0</v>
      </c>
      <c r="Q55" s="338">
        <f t="shared" si="4"/>
        <v>0</v>
      </c>
      <c r="R55" s="393">
        <f t="shared" si="5"/>
        <v>0</v>
      </c>
      <c r="S55" s="393">
        <f t="shared" si="6"/>
        <v>0</v>
      </c>
      <c r="T55" s="394">
        <f t="shared" si="7"/>
        <v>0</v>
      </c>
      <c r="U55" s="393">
        <f t="shared" si="8"/>
        <v>0</v>
      </c>
      <c r="V55" s="393">
        <f t="shared" si="9"/>
        <v>0</v>
      </c>
      <c r="W55" s="395">
        <f t="shared" si="10"/>
        <v>0</v>
      </c>
      <c r="X55" s="396">
        <f t="shared" si="11"/>
        <v>0</v>
      </c>
      <c r="Y55" s="211">
        <f t="shared" si="14"/>
        <v>0</v>
      </c>
      <c r="Z55" s="289"/>
      <c r="AA55" s="290" t="str" cm="1">
        <f t="array" ref="AA55">_xlfn.IFS(Y55&gt;L55,"KO : Le montant retenu est supérieur au montant présenté. Merci de revoir la ligne de charges d'amortissement ou plafonner son montant.",L55=0,"",Y55=L55,"OK",Y55&lt;L55,"Montant instruit inférieur au montant présenté.")</f>
        <v/>
      </c>
      <c r="AB55" s="400">
        <f t="shared" si="12"/>
        <v>0</v>
      </c>
    </row>
    <row r="56" spans="1:28">
      <c r="A56" s="37">
        <v>52</v>
      </c>
      <c r="B56" s="257"/>
      <c r="C56" s="257"/>
      <c r="D56" s="257"/>
      <c r="E56" s="258"/>
      <c r="F56" s="280"/>
      <c r="G56" s="281"/>
      <c r="H56" s="267"/>
      <c r="I56" s="257"/>
      <c r="J56" s="257"/>
      <c r="K56" s="268"/>
      <c r="L56" s="392"/>
      <c r="M56" s="266"/>
      <c r="N56" s="315">
        <f t="shared" si="1"/>
        <v>0</v>
      </c>
      <c r="O56" s="300">
        <f t="shared" si="2"/>
        <v>0</v>
      </c>
      <c r="P56" s="300">
        <f t="shared" si="3"/>
        <v>0</v>
      </c>
      <c r="Q56" s="338">
        <f t="shared" si="4"/>
        <v>0</v>
      </c>
      <c r="R56" s="393">
        <f t="shared" si="5"/>
        <v>0</v>
      </c>
      <c r="S56" s="393">
        <f t="shared" si="6"/>
        <v>0</v>
      </c>
      <c r="T56" s="394">
        <f t="shared" si="7"/>
        <v>0</v>
      </c>
      <c r="U56" s="393">
        <f t="shared" si="8"/>
        <v>0</v>
      </c>
      <c r="V56" s="393">
        <f t="shared" si="9"/>
        <v>0</v>
      </c>
      <c r="W56" s="395">
        <f t="shared" si="10"/>
        <v>0</v>
      </c>
      <c r="X56" s="396">
        <f t="shared" si="11"/>
        <v>0</v>
      </c>
      <c r="Y56" s="211">
        <f t="shared" si="14"/>
        <v>0</v>
      </c>
      <c r="Z56" s="289"/>
      <c r="AA56" s="290" t="str" cm="1">
        <f t="array" ref="AA56">_xlfn.IFS(Y56&gt;L56,"KO : Le montant retenu est supérieur au montant présenté. Merci de revoir la ligne de charges d'amortissement ou plafonner son montant.",L56=0,"",Y56=L56,"OK",Y56&lt;L56,"Montant instruit inférieur au montant présenté.")</f>
        <v/>
      </c>
      <c r="AB56" s="400">
        <f t="shared" si="12"/>
        <v>0</v>
      </c>
    </row>
    <row r="57" spans="1:28">
      <c r="A57" s="37">
        <v>53</v>
      </c>
      <c r="B57" s="257"/>
      <c r="C57" s="257"/>
      <c r="D57" s="257"/>
      <c r="E57" s="258"/>
      <c r="F57" s="280"/>
      <c r="G57" s="281"/>
      <c r="H57" s="267"/>
      <c r="I57" s="257"/>
      <c r="J57" s="257"/>
      <c r="K57" s="268"/>
      <c r="L57" s="392"/>
      <c r="M57" s="266"/>
      <c r="N57" s="315">
        <f t="shared" si="1"/>
        <v>0</v>
      </c>
      <c r="O57" s="300">
        <f t="shared" si="2"/>
        <v>0</v>
      </c>
      <c r="P57" s="300">
        <f t="shared" si="3"/>
        <v>0</v>
      </c>
      <c r="Q57" s="338">
        <f t="shared" si="4"/>
        <v>0</v>
      </c>
      <c r="R57" s="393">
        <f t="shared" si="5"/>
        <v>0</v>
      </c>
      <c r="S57" s="393">
        <f t="shared" si="6"/>
        <v>0</v>
      </c>
      <c r="T57" s="394">
        <f t="shared" si="7"/>
        <v>0</v>
      </c>
      <c r="U57" s="393">
        <f t="shared" si="8"/>
        <v>0</v>
      </c>
      <c r="V57" s="393">
        <f t="shared" si="9"/>
        <v>0</v>
      </c>
      <c r="W57" s="395">
        <f t="shared" si="10"/>
        <v>0</v>
      </c>
      <c r="X57" s="396">
        <f t="shared" si="11"/>
        <v>0</v>
      </c>
      <c r="Y57" s="211">
        <f t="shared" si="14"/>
        <v>0</v>
      </c>
      <c r="Z57" s="289"/>
      <c r="AA57" s="290" t="str" cm="1">
        <f t="array" ref="AA57">_xlfn.IFS(Y57&gt;L57,"KO : Le montant retenu est supérieur au montant présenté. Merci de revoir la ligne de charges d'amortissement ou plafonner son montant.",L57=0,"",Y57=L57,"OK",Y57&lt;L57,"Montant instruit inférieur au montant présenté.")</f>
        <v/>
      </c>
      <c r="AB57" s="400">
        <f t="shared" si="12"/>
        <v>0</v>
      </c>
    </row>
    <row r="58" spans="1:28">
      <c r="A58" s="37">
        <v>54</v>
      </c>
      <c r="B58" s="257"/>
      <c r="C58" s="257"/>
      <c r="D58" s="257"/>
      <c r="E58" s="258"/>
      <c r="F58" s="280"/>
      <c r="G58" s="281"/>
      <c r="H58" s="267"/>
      <c r="I58" s="257"/>
      <c r="J58" s="257"/>
      <c r="K58" s="268"/>
      <c r="L58" s="392"/>
      <c r="M58" s="266"/>
      <c r="N58" s="315">
        <f t="shared" si="1"/>
        <v>0</v>
      </c>
      <c r="O58" s="300">
        <f t="shared" si="2"/>
        <v>0</v>
      </c>
      <c r="P58" s="300">
        <f t="shared" si="3"/>
        <v>0</v>
      </c>
      <c r="Q58" s="338">
        <f t="shared" si="4"/>
        <v>0</v>
      </c>
      <c r="R58" s="393">
        <f t="shared" si="5"/>
        <v>0</v>
      </c>
      <c r="S58" s="393">
        <f t="shared" si="6"/>
        <v>0</v>
      </c>
      <c r="T58" s="394">
        <f t="shared" si="7"/>
        <v>0</v>
      </c>
      <c r="U58" s="393">
        <f t="shared" si="8"/>
        <v>0</v>
      </c>
      <c r="V58" s="393">
        <f t="shared" si="9"/>
        <v>0</v>
      </c>
      <c r="W58" s="395">
        <f t="shared" si="10"/>
        <v>0</v>
      </c>
      <c r="X58" s="396">
        <f t="shared" si="11"/>
        <v>0</v>
      </c>
      <c r="Y58" s="211">
        <f t="shared" si="14"/>
        <v>0</v>
      </c>
      <c r="Z58" s="289"/>
      <c r="AA58" s="290" t="str" cm="1">
        <f t="array" ref="AA58">_xlfn.IFS(Y58&gt;L58,"KO : Le montant retenu est supérieur au montant présenté. Merci de revoir la ligne de charges d'amortissement ou plafonner son montant.",L58=0,"",Y58=L58,"OK",Y58&lt;L58,"Montant instruit inférieur au montant présenté.")</f>
        <v/>
      </c>
      <c r="AB58" s="400">
        <f t="shared" si="12"/>
        <v>0</v>
      </c>
    </row>
    <row r="59" spans="1:28">
      <c r="A59" s="37">
        <v>55</v>
      </c>
      <c r="B59" s="257"/>
      <c r="C59" s="257"/>
      <c r="D59" s="257"/>
      <c r="E59" s="258"/>
      <c r="F59" s="280"/>
      <c r="G59" s="281"/>
      <c r="H59" s="267"/>
      <c r="I59" s="257"/>
      <c r="J59" s="257"/>
      <c r="K59" s="268"/>
      <c r="L59" s="392"/>
      <c r="M59" s="266"/>
      <c r="N59" s="315">
        <f t="shared" si="1"/>
        <v>0</v>
      </c>
      <c r="O59" s="300">
        <f t="shared" si="2"/>
        <v>0</v>
      </c>
      <c r="P59" s="300">
        <f t="shared" si="3"/>
        <v>0</v>
      </c>
      <c r="Q59" s="338">
        <f t="shared" si="4"/>
        <v>0</v>
      </c>
      <c r="R59" s="393">
        <f t="shared" si="5"/>
        <v>0</v>
      </c>
      <c r="S59" s="393">
        <f t="shared" si="6"/>
        <v>0</v>
      </c>
      <c r="T59" s="394">
        <f t="shared" si="7"/>
        <v>0</v>
      </c>
      <c r="U59" s="393">
        <f t="shared" si="8"/>
        <v>0</v>
      </c>
      <c r="V59" s="393">
        <f t="shared" si="9"/>
        <v>0</v>
      </c>
      <c r="W59" s="395">
        <f t="shared" si="10"/>
        <v>0</v>
      </c>
      <c r="X59" s="396">
        <f t="shared" si="11"/>
        <v>0</v>
      </c>
      <c r="Y59" s="211">
        <f t="shared" si="14"/>
        <v>0</v>
      </c>
      <c r="Z59" s="289"/>
      <c r="AA59" s="290" t="str" cm="1">
        <f t="array" ref="AA59">_xlfn.IFS(Y59&gt;L59,"KO : Le montant retenu est supérieur au montant présenté. Merci de revoir la ligne de charges d'amortissement ou plafonner son montant.",L59=0,"",Y59=L59,"OK",Y59&lt;L59,"Montant instruit inférieur au montant présenté.")</f>
        <v/>
      </c>
      <c r="AB59" s="400">
        <f t="shared" si="12"/>
        <v>0</v>
      </c>
    </row>
    <row r="60" spans="1:28">
      <c r="A60" s="37">
        <v>56</v>
      </c>
      <c r="B60" s="257"/>
      <c r="C60" s="257"/>
      <c r="D60" s="257"/>
      <c r="E60" s="258"/>
      <c r="F60" s="280"/>
      <c r="G60" s="281"/>
      <c r="H60" s="267"/>
      <c r="I60" s="257"/>
      <c r="J60" s="257"/>
      <c r="K60" s="268"/>
      <c r="L60" s="392"/>
      <c r="M60" s="266"/>
      <c r="N60" s="315">
        <f t="shared" si="1"/>
        <v>0</v>
      </c>
      <c r="O60" s="300">
        <f t="shared" si="2"/>
        <v>0</v>
      </c>
      <c r="P60" s="300">
        <f t="shared" si="3"/>
        <v>0</v>
      </c>
      <c r="Q60" s="338">
        <f t="shared" si="4"/>
        <v>0</v>
      </c>
      <c r="R60" s="393">
        <f t="shared" si="5"/>
        <v>0</v>
      </c>
      <c r="S60" s="393">
        <f t="shared" si="6"/>
        <v>0</v>
      </c>
      <c r="T60" s="394">
        <f t="shared" si="7"/>
        <v>0</v>
      </c>
      <c r="U60" s="393">
        <f t="shared" si="8"/>
        <v>0</v>
      </c>
      <c r="V60" s="393">
        <f t="shared" si="9"/>
        <v>0</v>
      </c>
      <c r="W60" s="395">
        <f t="shared" si="10"/>
        <v>0</v>
      </c>
      <c r="X60" s="396">
        <f t="shared" si="11"/>
        <v>0</v>
      </c>
      <c r="Y60" s="211">
        <f t="shared" si="14"/>
        <v>0</v>
      </c>
      <c r="Z60" s="289"/>
      <c r="AA60" s="290" t="str" cm="1">
        <f t="array" ref="AA60">_xlfn.IFS(Y60&gt;L60,"KO : Le montant retenu est supérieur au montant présenté. Merci de revoir la ligne de charges d'amortissement ou plafonner son montant.",L60=0,"",Y60=L60,"OK",Y60&lt;L60,"Montant instruit inférieur au montant présenté.")</f>
        <v/>
      </c>
      <c r="AB60" s="400">
        <f t="shared" si="12"/>
        <v>0</v>
      </c>
    </row>
    <row r="61" spans="1:28">
      <c r="A61" s="37">
        <v>57</v>
      </c>
      <c r="B61" s="257"/>
      <c r="C61" s="257"/>
      <c r="D61" s="257"/>
      <c r="E61" s="258"/>
      <c r="F61" s="280"/>
      <c r="G61" s="281"/>
      <c r="H61" s="267"/>
      <c r="I61" s="257"/>
      <c r="J61" s="257"/>
      <c r="K61" s="268"/>
      <c r="L61" s="392"/>
      <c r="M61" s="266"/>
      <c r="N61" s="315">
        <f t="shared" si="1"/>
        <v>0</v>
      </c>
      <c r="O61" s="300">
        <f t="shared" si="2"/>
        <v>0</v>
      </c>
      <c r="P61" s="300">
        <f t="shared" si="3"/>
        <v>0</v>
      </c>
      <c r="Q61" s="338">
        <f t="shared" si="4"/>
        <v>0</v>
      </c>
      <c r="R61" s="393">
        <f t="shared" si="5"/>
        <v>0</v>
      </c>
      <c r="S61" s="393">
        <f t="shared" si="6"/>
        <v>0</v>
      </c>
      <c r="T61" s="394">
        <f t="shared" si="7"/>
        <v>0</v>
      </c>
      <c r="U61" s="393">
        <f t="shared" si="8"/>
        <v>0</v>
      </c>
      <c r="V61" s="393">
        <f t="shared" si="9"/>
        <v>0</v>
      </c>
      <c r="W61" s="395">
        <f t="shared" si="10"/>
        <v>0</v>
      </c>
      <c r="X61" s="396">
        <f t="shared" si="11"/>
        <v>0</v>
      </c>
      <c r="Y61" s="211">
        <f t="shared" si="14"/>
        <v>0</v>
      </c>
      <c r="Z61" s="289"/>
      <c r="AA61" s="290" t="str" cm="1">
        <f t="array" ref="AA61">_xlfn.IFS(Y61&gt;L61,"KO : Le montant retenu est supérieur au montant présenté. Merci de revoir la ligne de charges d'amortissement ou plafonner son montant.",L61=0,"",Y61=L61,"OK",Y61&lt;L61,"Montant instruit inférieur au montant présenté.")</f>
        <v/>
      </c>
      <c r="AB61" s="400">
        <f t="shared" si="12"/>
        <v>0</v>
      </c>
    </row>
    <row r="62" spans="1:28">
      <c r="A62" s="37">
        <v>58</v>
      </c>
      <c r="B62" s="257"/>
      <c r="C62" s="257"/>
      <c r="D62" s="257"/>
      <c r="E62" s="258"/>
      <c r="F62" s="280"/>
      <c r="G62" s="281"/>
      <c r="H62" s="267"/>
      <c r="I62" s="257"/>
      <c r="J62" s="257"/>
      <c r="K62" s="268"/>
      <c r="L62" s="392"/>
      <c r="M62" s="266"/>
      <c r="N62" s="315">
        <f t="shared" si="1"/>
        <v>0</v>
      </c>
      <c r="O62" s="300">
        <f t="shared" si="2"/>
        <v>0</v>
      </c>
      <c r="P62" s="300">
        <f t="shared" si="3"/>
        <v>0</v>
      </c>
      <c r="Q62" s="338">
        <f t="shared" si="4"/>
        <v>0</v>
      </c>
      <c r="R62" s="393">
        <f t="shared" si="5"/>
        <v>0</v>
      </c>
      <c r="S62" s="393">
        <f t="shared" si="6"/>
        <v>0</v>
      </c>
      <c r="T62" s="394">
        <f t="shared" si="7"/>
        <v>0</v>
      </c>
      <c r="U62" s="393">
        <f t="shared" si="8"/>
        <v>0</v>
      </c>
      <c r="V62" s="393">
        <f t="shared" si="9"/>
        <v>0</v>
      </c>
      <c r="W62" s="395">
        <f t="shared" si="10"/>
        <v>0</v>
      </c>
      <c r="X62" s="396">
        <f t="shared" si="11"/>
        <v>0</v>
      </c>
      <c r="Y62" s="211">
        <f t="shared" si="14"/>
        <v>0</v>
      </c>
      <c r="Z62" s="289"/>
      <c r="AA62" s="290" t="str" cm="1">
        <f t="array" ref="AA62">_xlfn.IFS(Y62&gt;L62,"KO : Le montant retenu est supérieur au montant présenté. Merci de revoir la ligne de charges d'amortissement ou plafonner son montant.",L62=0,"",Y62=L62,"OK",Y62&lt;L62,"Montant instruit inférieur au montant présenté.")</f>
        <v/>
      </c>
      <c r="AB62" s="400">
        <f t="shared" si="12"/>
        <v>0</v>
      </c>
    </row>
    <row r="63" spans="1:28">
      <c r="A63" s="37">
        <v>59</v>
      </c>
      <c r="B63" s="257"/>
      <c r="C63" s="257"/>
      <c r="D63" s="257"/>
      <c r="E63" s="258"/>
      <c r="F63" s="280"/>
      <c r="G63" s="281"/>
      <c r="H63" s="267"/>
      <c r="I63" s="257"/>
      <c r="J63" s="257"/>
      <c r="K63" s="268"/>
      <c r="L63" s="392"/>
      <c r="M63" s="266"/>
      <c r="N63" s="315">
        <f t="shared" si="1"/>
        <v>0</v>
      </c>
      <c r="O63" s="300">
        <f t="shared" si="2"/>
        <v>0</v>
      </c>
      <c r="P63" s="300">
        <f t="shared" si="3"/>
        <v>0</v>
      </c>
      <c r="Q63" s="338">
        <f t="shared" si="4"/>
        <v>0</v>
      </c>
      <c r="R63" s="393">
        <f t="shared" si="5"/>
        <v>0</v>
      </c>
      <c r="S63" s="393">
        <f t="shared" si="6"/>
        <v>0</v>
      </c>
      <c r="T63" s="394">
        <f t="shared" si="7"/>
        <v>0</v>
      </c>
      <c r="U63" s="393">
        <f t="shared" si="8"/>
        <v>0</v>
      </c>
      <c r="V63" s="393">
        <f t="shared" si="9"/>
        <v>0</v>
      </c>
      <c r="W63" s="395">
        <f t="shared" si="10"/>
        <v>0</v>
      </c>
      <c r="X63" s="396">
        <f t="shared" si="11"/>
        <v>0</v>
      </c>
      <c r="Y63" s="211">
        <f t="shared" si="14"/>
        <v>0</v>
      </c>
      <c r="Z63" s="289"/>
      <c r="AA63" s="290" t="str" cm="1">
        <f t="array" ref="AA63">_xlfn.IFS(Y63&gt;L63,"KO : Le montant retenu est supérieur au montant présenté. Merci de revoir la ligne de charges d'amortissement ou plafonner son montant.",L63=0,"",Y63=L63,"OK",Y63&lt;L63,"Montant instruit inférieur au montant présenté.")</f>
        <v/>
      </c>
      <c r="AB63" s="400">
        <f t="shared" si="12"/>
        <v>0</v>
      </c>
    </row>
    <row r="64" spans="1:28">
      <c r="A64" s="37">
        <v>60</v>
      </c>
      <c r="B64" s="257"/>
      <c r="C64" s="257"/>
      <c r="D64" s="257"/>
      <c r="E64" s="258"/>
      <c r="F64" s="280"/>
      <c r="G64" s="281"/>
      <c r="H64" s="267"/>
      <c r="I64" s="257"/>
      <c r="J64" s="257"/>
      <c r="K64" s="268"/>
      <c r="L64" s="392"/>
      <c r="M64" s="266"/>
      <c r="N64" s="315">
        <f t="shared" si="1"/>
        <v>0</v>
      </c>
      <c r="O64" s="300">
        <f t="shared" si="2"/>
        <v>0</v>
      </c>
      <c r="P64" s="300">
        <f t="shared" si="3"/>
        <v>0</v>
      </c>
      <c r="Q64" s="338">
        <f t="shared" si="4"/>
        <v>0</v>
      </c>
      <c r="R64" s="393">
        <f t="shared" si="5"/>
        <v>0</v>
      </c>
      <c r="S64" s="393">
        <f t="shared" si="6"/>
        <v>0</v>
      </c>
      <c r="T64" s="394">
        <f t="shared" si="7"/>
        <v>0</v>
      </c>
      <c r="U64" s="393">
        <f t="shared" si="8"/>
        <v>0</v>
      </c>
      <c r="V64" s="393">
        <f t="shared" si="9"/>
        <v>0</v>
      </c>
      <c r="W64" s="395">
        <f t="shared" si="10"/>
        <v>0</v>
      </c>
      <c r="X64" s="396">
        <f t="shared" si="11"/>
        <v>0</v>
      </c>
      <c r="Y64" s="211">
        <f t="shared" si="14"/>
        <v>0</v>
      </c>
      <c r="Z64" s="289"/>
      <c r="AA64" s="290" t="str" cm="1">
        <f t="array" ref="AA64">_xlfn.IFS(Y64&gt;L64,"KO : Le montant retenu est supérieur au montant présenté. Merci de revoir la ligne de charges d'amortissement ou plafonner son montant.",L64=0,"",Y64=L64,"OK",Y64&lt;L64,"Montant instruit inférieur au montant présenté.")</f>
        <v/>
      </c>
      <c r="AB64" s="400">
        <f t="shared" si="12"/>
        <v>0</v>
      </c>
    </row>
    <row r="65" spans="1:28">
      <c r="A65" s="37">
        <v>61</v>
      </c>
      <c r="B65" s="257"/>
      <c r="C65" s="257"/>
      <c r="D65" s="257"/>
      <c r="E65" s="258"/>
      <c r="F65" s="280"/>
      <c r="G65" s="281"/>
      <c r="H65" s="267"/>
      <c r="I65" s="257"/>
      <c r="J65" s="257"/>
      <c r="K65" s="268"/>
      <c r="L65" s="392"/>
      <c r="M65" s="266"/>
      <c r="N65" s="315">
        <f t="shared" si="1"/>
        <v>0</v>
      </c>
      <c r="O65" s="300">
        <f t="shared" si="2"/>
        <v>0</v>
      </c>
      <c r="P65" s="300">
        <f t="shared" si="3"/>
        <v>0</v>
      </c>
      <c r="Q65" s="338">
        <f t="shared" si="4"/>
        <v>0</v>
      </c>
      <c r="R65" s="393">
        <f t="shared" si="5"/>
        <v>0</v>
      </c>
      <c r="S65" s="393">
        <f t="shared" si="6"/>
        <v>0</v>
      </c>
      <c r="T65" s="394">
        <f t="shared" si="7"/>
        <v>0</v>
      </c>
      <c r="U65" s="393">
        <f t="shared" si="8"/>
        <v>0</v>
      </c>
      <c r="V65" s="393">
        <f t="shared" si="9"/>
        <v>0</v>
      </c>
      <c r="W65" s="395">
        <f t="shared" si="10"/>
        <v>0</v>
      </c>
      <c r="X65" s="396">
        <f t="shared" si="11"/>
        <v>0</v>
      </c>
      <c r="Y65" s="211">
        <f t="shared" si="14"/>
        <v>0</v>
      </c>
      <c r="Z65" s="289"/>
      <c r="AA65" s="290" t="str" cm="1">
        <f t="array" ref="AA65">_xlfn.IFS(Y65&gt;L65,"KO : Le montant retenu est supérieur au montant présenté. Merci de revoir la ligne de charges d'amortissement ou plafonner son montant.",L65=0,"",Y65=L65,"OK",Y65&lt;L65,"Montant instruit inférieur au montant présenté.")</f>
        <v/>
      </c>
      <c r="AB65" s="400">
        <f t="shared" si="12"/>
        <v>0</v>
      </c>
    </row>
    <row r="66" spans="1:28">
      <c r="A66" s="37">
        <v>62</v>
      </c>
      <c r="B66" s="257"/>
      <c r="C66" s="257"/>
      <c r="D66" s="257"/>
      <c r="E66" s="258"/>
      <c r="F66" s="280"/>
      <c r="G66" s="281"/>
      <c r="H66" s="267"/>
      <c r="I66" s="257"/>
      <c r="J66" s="257"/>
      <c r="K66" s="268"/>
      <c r="L66" s="392"/>
      <c r="M66" s="266"/>
      <c r="N66" s="315">
        <f t="shared" si="1"/>
        <v>0</v>
      </c>
      <c r="O66" s="300">
        <f t="shared" si="2"/>
        <v>0</v>
      </c>
      <c r="P66" s="300">
        <f t="shared" si="3"/>
        <v>0</v>
      </c>
      <c r="Q66" s="338">
        <f t="shared" si="4"/>
        <v>0</v>
      </c>
      <c r="R66" s="393">
        <f t="shared" si="5"/>
        <v>0</v>
      </c>
      <c r="S66" s="393">
        <f t="shared" si="6"/>
        <v>0</v>
      </c>
      <c r="T66" s="394">
        <f t="shared" si="7"/>
        <v>0</v>
      </c>
      <c r="U66" s="393">
        <f t="shared" si="8"/>
        <v>0</v>
      </c>
      <c r="V66" s="393">
        <f t="shared" si="9"/>
        <v>0</v>
      </c>
      <c r="W66" s="395">
        <f t="shared" si="10"/>
        <v>0</v>
      </c>
      <c r="X66" s="396">
        <f t="shared" si="11"/>
        <v>0</v>
      </c>
      <c r="Y66" s="211">
        <f t="shared" si="14"/>
        <v>0</v>
      </c>
      <c r="Z66" s="289"/>
      <c r="AA66" s="290" t="str" cm="1">
        <f t="array" ref="AA66">_xlfn.IFS(Y66&gt;L66,"KO : Le montant retenu est supérieur au montant présenté. Merci de revoir la ligne de charges d'amortissement ou plafonner son montant.",L66=0,"",Y66=L66,"OK",Y66&lt;L66,"Montant instruit inférieur au montant présenté.")</f>
        <v/>
      </c>
      <c r="AB66" s="400">
        <f t="shared" si="12"/>
        <v>0</v>
      </c>
    </row>
    <row r="67" spans="1:28">
      <c r="A67" s="37">
        <v>63</v>
      </c>
      <c r="B67" s="257"/>
      <c r="C67" s="257"/>
      <c r="D67" s="257"/>
      <c r="E67" s="258"/>
      <c r="F67" s="280"/>
      <c r="G67" s="281"/>
      <c r="H67" s="267"/>
      <c r="I67" s="257"/>
      <c r="J67" s="257"/>
      <c r="K67" s="268"/>
      <c r="L67" s="392"/>
      <c r="M67" s="266"/>
      <c r="N67" s="315">
        <f t="shared" si="1"/>
        <v>0</v>
      </c>
      <c r="O67" s="300">
        <f t="shared" si="2"/>
        <v>0</v>
      </c>
      <c r="P67" s="300">
        <f t="shared" si="3"/>
        <v>0</v>
      </c>
      <c r="Q67" s="338">
        <f t="shared" si="4"/>
        <v>0</v>
      </c>
      <c r="R67" s="393">
        <f t="shared" si="5"/>
        <v>0</v>
      </c>
      <c r="S67" s="393">
        <f t="shared" si="6"/>
        <v>0</v>
      </c>
      <c r="T67" s="394">
        <f t="shared" si="7"/>
        <v>0</v>
      </c>
      <c r="U67" s="393">
        <f t="shared" si="8"/>
        <v>0</v>
      </c>
      <c r="V67" s="393">
        <f t="shared" si="9"/>
        <v>0</v>
      </c>
      <c r="W67" s="395">
        <f t="shared" si="10"/>
        <v>0</v>
      </c>
      <c r="X67" s="396">
        <f t="shared" si="11"/>
        <v>0</v>
      </c>
      <c r="Y67" s="211">
        <f t="shared" si="14"/>
        <v>0</v>
      </c>
      <c r="Z67" s="289"/>
      <c r="AA67" s="290" t="str" cm="1">
        <f t="array" ref="AA67">_xlfn.IFS(Y67&gt;L67,"KO : Le montant retenu est supérieur au montant présenté. Merci de revoir la ligne de charges d'amortissement ou plafonner son montant.",L67=0,"",Y67=L67,"OK",Y67&lt;L67,"Montant instruit inférieur au montant présenté.")</f>
        <v/>
      </c>
      <c r="AB67" s="400">
        <f t="shared" si="12"/>
        <v>0</v>
      </c>
    </row>
    <row r="68" spans="1:28">
      <c r="A68" s="37">
        <v>64</v>
      </c>
      <c r="B68" s="257"/>
      <c r="C68" s="257"/>
      <c r="D68" s="257"/>
      <c r="E68" s="258"/>
      <c r="F68" s="280"/>
      <c r="G68" s="281"/>
      <c r="H68" s="267"/>
      <c r="I68" s="257"/>
      <c r="J68" s="257"/>
      <c r="K68" s="268"/>
      <c r="L68" s="392"/>
      <c r="M68" s="266"/>
      <c r="N68" s="315">
        <f t="shared" si="1"/>
        <v>0</v>
      </c>
      <c r="O68" s="300">
        <f t="shared" si="2"/>
        <v>0</v>
      </c>
      <c r="P68" s="300">
        <f t="shared" si="3"/>
        <v>0</v>
      </c>
      <c r="Q68" s="338">
        <f t="shared" si="4"/>
        <v>0</v>
      </c>
      <c r="R68" s="393">
        <f t="shared" si="5"/>
        <v>0</v>
      </c>
      <c r="S68" s="393">
        <f t="shared" si="6"/>
        <v>0</v>
      </c>
      <c r="T68" s="394">
        <f t="shared" si="7"/>
        <v>0</v>
      </c>
      <c r="U68" s="393">
        <f t="shared" si="8"/>
        <v>0</v>
      </c>
      <c r="V68" s="393">
        <f t="shared" si="9"/>
        <v>0</v>
      </c>
      <c r="W68" s="395">
        <f t="shared" si="10"/>
        <v>0</v>
      </c>
      <c r="X68" s="396">
        <f t="shared" si="11"/>
        <v>0</v>
      </c>
      <c r="Y68" s="211">
        <f t="shared" si="14"/>
        <v>0</v>
      </c>
      <c r="Z68" s="289"/>
      <c r="AA68" s="290" t="str" cm="1">
        <f t="array" ref="AA68">_xlfn.IFS(Y68&gt;L68,"KO : Le montant retenu est supérieur au montant présenté. Merci de revoir la ligne de charges d'amortissement ou plafonner son montant.",L68=0,"",Y68=L68,"OK",Y68&lt;L68,"Montant instruit inférieur au montant présenté.")</f>
        <v/>
      </c>
      <c r="AB68" s="400">
        <f t="shared" si="12"/>
        <v>0</v>
      </c>
    </row>
    <row r="69" spans="1:28">
      <c r="A69" s="37">
        <v>65</v>
      </c>
      <c r="B69" s="257"/>
      <c r="C69" s="257"/>
      <c r="D69" s="257"/>
      <c r="E69" s="258"/>
      <c r="F69" s="280"/>
      <c r="G69" s="281"/>
      <c r="H69" s="267"/>
      <c r="I69" s="257"/>
      <c r="J69" s="257"/>
      <c r="K69" s="268"/>
      <c r="L69" s="392"/>
      <c r="M69" s="266"/>
      <c r="N69" s="315">
        <f t="shared" ref="N69:N104" si="15">B69</f>
        <v>0</v>
      </c>
      <c r="O69" s="300">
        <f t="shared" ref="O69:O104" si="16">C69</f>
        <v>0</v>
      </c>
      <c r="P69" s="300">
        <f t="shared" ref="P69:P104" si="17">D69</f>
        <v>0</v>
      </c>
      <c r="Q69" s="338">
        <f t="shared" ref="Q69:Q104" si="18">E69</f>
        <v>0</v>
      </c>
      <c r="R69" s="393">
        <f t="shared" ref="R69:R104" si="19">F69</f>
        <v>0</v>
      </c>
      <c r="S69" s="393">
        <f t="shared" ref="S69:S104" si="20">G69</f>
        <v>0</v>
      </c>
      <c r="T69" s="394">
        <f t="shared" ref="T69:T104" si="21">H69</f>
        <v>0</v>
      </c>
      <c r="U69" s="393">
        <f t="shared" ref="U69:U104" si="22">I69</f>
        <v>0</v>
      </c>
      <c r="V69" s="393">
        <f t="shared" ref="V69:V104" si="23">J69</f>
        <v>0</v>
      </c>
      <c r="W69" s="395">
        <f t="shared" ref="W69:W104" si="24">K69</f>
        <v>0</v>
      </c>
      <c r="X69" s="396">
        <f t="shared" ref="X69:X104" si="25">L69</f>
        <v>0</v>
      </c>
      <c r="Y69" s="211">
        <f t="shared" si="14"/>
        <v>0</v>
      </c>
      <c r="Z69" s="289"/>
      <c r="AA69" s="290" t="str" cm="1">
        <f t="array" ref="AA69">_xlfn.IFS(Y69&gt;L69,"KO : Le montant retenu est supérieur au montant présenté. Merci de revoir la ligne de charges d'amortissement ou plafonner son montant.",L69=0,"",Y69=L69,"OK",Y69&lt;L69,"Montant instruit inférieur au montant présenté.")</f>
        <v/>
      </c>
      <c r="AB69" s="400">
        <f t="shared" ref="AB69:AB104" si="26">L69-Y69</f>
        <v>0</v>
      </c>
    </row>
    <row r="70" spans="1:28">
      <c r="A70" s="37">
        <v>66</v>
      </c>
      <c r="B70" s="257"/>
      <c r="C70" s="257"/>
      <c r="D70" s="257"/>
      <c r="E70" s="258"/>
      <c r="F70" s="280"/>
      <c r="G70" s="281"/>
      <c r="H70" s="267"/>
      <c r="I70" s="257"/>
      <c r="J70" s="257"/>
      <c r="K70" s="268"/>
      <c r="L70" s="392"/>
      <c r="M70" s="266"/>
      <c r="N70" s="315">
        <f t="shared" si="15"/>
        <v>0</v>
      </c>
      <c r="O70" s="300">
        <f t="shared" si="16"/>
        <v>0</v>
      </c>
      <c r="P70" s="300">
        <f t="shared" si="17"/>
        <v>0</v>
      </c>
      <c r="Q70" s="338">
        <f t="shared" si="18"/>
        <v>0</v>
      </c>
      <c r="R70" s="393">
        <f t="shared" si="19"/>
        <v>0</v>
      </c>
      <c r="S70" s="393">
        <f t="shared" si="20"/>
        <v>0</v>
      </c>
      <c r="T70" s="394">
        <f t="shared" si="21"/>
        <v>0</v>
      </c>
      <c r="U70" s="393">
        <f t="shared" si="22"/>
        <v>0</v>
      </c>
      <c r="V70" s="393">
        <f t="shared" si="23"/>
        <v>0</v>
      </c>
      <c r="W70" s="395">
        <f t="shared" si="24"/>
        <v>0</v>
      </c>
      <c r="X70" s="396">
        <f t="shared" si="25"/>
        <v>0</v>
      </c>
      <c r="Y70" s="211">
        <f t="shared" si="14"/>
        <v>0</v>
      </c>
      <c r="Z70" s="289"/>
      <c r="AA70" s="290" t="str" cm="1">
        <f t="array" ref="AA70">_xlfn.IFS(Y70&gt;L70,"KO : Le montant retenu est supérieur au montant présenté. Merci de revoir la ligne de charges d'amortissement ou plafonner son montant.",L70=0,"",Y70=L70,"OK",Y70&lt;L70,"Montant instruit inférieur au montant présenté.")</f>
        <v/>
      </c>
      <c r="AB70" s="400">
        <f t="shared" si="26"/>
        <v>0</v>
      </c>
    </row>
    <row r="71" spans="1:28">
      <c r="A71" s="37">
        <v>67</v>
      </c>
      <c r="B71" s="257"/>
      <c r="C71" s="257"/>
      <c r="D71" s="257"/>
      <c r="E71" s="258"/>
      <c r="F71" s="280"/>
      <c r="G71" s="281"/>
      <c r="H71" s="267"/>
      <c r="I71" s="257"/>
      <c r="J71" s="257"/>
      <c r="K71" s="268"/>
      <c r="L71" s="392"/>
      <c r="M71" s="266"/>
      <c r="N71" s="315">
        <f t="shared" si="15"/>
        <v>0</v>
      </c>
      <c r="O71" s="300">
        <f t="shared" si="16"/>
        <v>0</v>
      </c>
      <c r="P71" s="300">
        <f t="shared" si="17"/>
        <v>0</v>
      </c>
      <c r="Q71" s="338">
        <f t="shared" si="18"/>
        <v>0</v>
      </c>
      <c r="R71" s="393">
        <f t="shared" si="19"/>
        <v>0</v>
      </c>
      <c r="S71" s="393">
        <f t="shared" si="20"/>
        <v>0</v>
      </c>
      <c r="T71" s="394">
        <f t="shared" si="21"/>
        <v>0</v>
      </c>
      <c r="U71" s="393">
        <f t="shared" si="22"/>
        <v>0</v>
      </c>
      <c r="V71" s="393">
        <f t="shared" si="23"/>
        <v>0</v>
      </c>
      <c r="W71" s="395">
        <f t="shared" si="24"/>
        <v>0</v>
      </c>
      <c r="X71" s="396">
        <f t="shared" si="25"/>
        <v>0</v>
      </c>
      <c r="Y71" s="211">
        <f t="shared" si="14"/>
        <v>0</v>
      </c>
      <c r="Z71" s="289"/>
      <c r="AA71" s="290" t="str" cm="1">
        <f t="array" ref="AA71">_xlfn.IFS(Y71&gt;L71,"KO : Le montant retenu est supérieur au montant présenté. Merci de revoir la ligne de charges d'amortissement ou plafonner son montant.",L71=0,"",Y71=L71,"OK",Y71&lt;L71,"Montant instruit inférieur au montant présenté.")</f>
        <v/>
      </c>
      <c r="AB71" s="400">
        <f t="shared" si="26"/>
        <v>0</v>
      </c>
    </row>
    <row r="72" spans="1:28">
      <c r="A72" s="37">
        <v>68</v>
      </c>
      <c r="B72" s="257"/>
      <c r="C72" s="257"/>
      <c r="D72" s="257"/>
      <c r="E72" s="258"/>
      <c r="F72" s="280"/>
      <c r="G72" s="281"/>
      <c r="H72" s="267"/>
      <c r="I72" s="257"/>
      <c r="J72" s="257"/>
      <c r="K72" s="268"/>
      <c r="L72" s="392"/>
      <c r="M72" s="266"/>
      <c r="N72" s="315">
        <f t="shared" si="15"/>
        <v>0</v>
      </c>
      <c r="O72" s="300">
        <f t="shared" si="16"/>
        <v>0</v>
      </c>
      <c r="P72" s="300">
        <f t="shared" si="17"/>
        <v>0</v>
      </c>
      <c r="Q72" s="338">
        <f t="shared" si="18"/>
        <v>0</v>
      </c>
      <c r="R72" s="393">
        <f t="shared" si="19"/>
        <v>0</v>
      </c>
      <c r="S72" s="393">
        <f t="shared" si="20"/>
        <v>0</v>
      </c>
      <c r="T72" s="394">
        <f t="shared" si="21"/>
        <v>0</v>
      </c>
      <c r="U72" s="393">
        <f t="shared" si="22"/>
        <v>0</v>
      </c>
      <c r="V72" s="393">
        <f t="shared" si="23"/>
        <v>0</v>
      </c>
      <c r="W72" s="395">
        <f t="shared" si="24"/>
        <v>0</v>
      </c>
      <c r="X72" s="396">
        <f t="shared" si="25"/>
        <v>0</v>
      </c>
      <c r="Y72" s="211">
        <f t="shared" si="14"/>
        <v>0</v>
      </c>
      <c r="Z72" s="289"/>
      <c r="AA72" s="290" t="str" cm="1">
        <f t="array" ref="AA72">_xlfn.IFS(Y72&gt;L72,"KO : Le montant retenu est supérieur au montant présenté. Merci de revoir la ligne de charges d'amortissement ou plafonner son montant.",L72=0,"",Y72=L72,"OK",Y72&lt;L72,"Montant instruit inférieur au montant présenté.")</f>
        <v/>
      </c>
      <c r="AB72" s="400">
        <f t="shared" si="26"/>
        <v>0</v>
      </c>
    </row>
    <row r="73" spans="1:28">
      <c r="A73" s="37">
        <v>69</v>
      </c>
      <c r="B73" s="257"/>
      <c r="C73" s="257"/>
      <c r="D73" s="257"/>
      <c r="E73" s="258"/>
      <c r="F73" s="280"/>
      <c r="G73" s="281"/>
      <c r="H73" s="267"/>
      <c r="I73" s="257"/>
      <c r="J73" s="257"/>
      <c r="K73" s="268"/>
      <c r="L73" s="392"/>
      <c r="M73" s="266"/>
      <c r="N73" s="315">
        <f t="shared" si="15"/>
        <v>0</v>
      </c>
      <c r="O73" s="300">
        <f t="shared" si="16"/>
        <v>0</v>
      </c>
      <c r="P73" s="300">
        <f t="shared" si="17"/>
        <v>0</v>
      </c>
      <c r="Q73" s="338">
        <f t="shared" si="18"/>
        <v>0</v>
      </c>
      <c r="R73" s="393">
        <f t="shared" si="19"/>
        <v>0</v>
      </c>
      <c r="S73" s="393">
        <f t="shared" si="20"/>
        <v>0</v>
      </c>
      <c r="T73" s="394">
        <f t="shared" si="21"/>
        <v>0</v>
      </c>
      <c r="U73" s="393">
        <f t="shared" si="22"/>
        <v>0</v>
      </c>
      <c r="V73" s="393">
        <f t="shared" si="23"/>
        <v>0</v>
      </c>
      <c r="W73" s="395">
        <f t="shared" si="24"/>
        <v>0</v>
      </c>
      <c r="X73" s="396">
        <f t="shared" si="25"/>
        <v>0</v>
      </c>
      <c r="Y73" s="211">
        <f t="shared" si="14"/>
        <v>0</v>
      </c>
      <c r="Z73" s="289"/>
      <c r="AA73" s="290" t="str" cm="1">
        <f t="array" ref="AA73">_xlfn.IFS(Y73&gt;L73,"KO : Le montant retenu est supérieur au montant présenté. Merci de revoir la ligne de charges d'amortissement ou plafonner son montant.",L73=0,"",Y73=L73,"OK",Y73&lt;L73,"Montant instruit inférieur au montant présenté.")</f>
        <v/>
      </c>
      <c r="AB73" s="400">
        <f t="shared" si="26"/>
        <v>0</v>
      </c>
    </row>
    <row r="74" spans="1:28">
      <c r="A74" s="37">
        <v>70</v>
      </c>
      <c r="B74" s="257"/>
      <c r="C74" s="257"/>
      <c r="D74" s="257"/>
      <c r="E74" s="258"/>
      <c r="F74" s="280"/>
      <c r="G74" s="281"/>
      <c r="H74" s="267"/>
      <c r="I74" s="257"/>
      <c r="J74" s="257"/>
      <c r="K74" s="268"/>
      <c r="L74" s="392"/>
      <c r="M74" s="266"/>
      <c r="N74" s="315">
        <f t="shared" si="15"/>
        <v>0</v>
      </c>
      <c r="O74" s="300">
        <f t="shared" si="16"/>
        <v>0</v>
      </c>
      <c r="P74" s="300">
        <f t="shared" si="17"/>
        <v>0</v>
      </c>
      <c r="Q74" s="338">
        <f t="shared" si="18"/>
        <v>0</v>
      </c>
      <c r="R74" s="393">
        <f t="shared" si="19"/>
        <v>0</v>
      </c>
      <c r="S74" s="393">
        <f t="shared" si="20"/>
        <v>0</v>
      </c>
      <c r="T74" s="394">
        <f t="shared" si="21"/>
        <v>0</v>
      </c>
      <c r="U74" s="393">
        <f t="shared" si="22"/>
        <v>0</v>
      </c>
      <c r="V74" s="393">
        <f t="shared" si="23"/>
        <v>0</v>
      </c>
      <c r="W74" s="395">
        <f t="shared" si="24"/>
        <v>0</v>
      </c>
      <c r="X74" s="396">
        <f t="shared" si="25"/>
        <v>0</v>
      </c>
      <c r="Y74" s="211">
        <f t="shared" si="14"/>
        <v>0</v>
      </c>
      <c r="Z74" s="289"/>
      <c r="AA74" s="290" t="str" cm="1">
        <f t="array" ref="AA74">_xlfn.IFS(Y74&gt;L74,"KO : Le montant retenu est supérieur au montant présenté. Merci de revoir la ligne de charges d'amortissement ou plafonner son montant.",L74=0,"",Y74=L74,"OK",Y74&lt;L74,"Montant instruit inférieur au montant présenté.")</f>
        <v/>
      </c>
      <c r="AB74" s="400">
        <f t="shared" si="26"/>
        <v>0</v>
      </c>
    </row>
    <row r="75" spans="1:28">
      <c r="A75" s="37">
        <v>71</v>
      </c>
      <c r="B75" s="257"/>
      <c r="C75" s="257"/>
      <c r="D75" s="257"/>
      <c r="E75" s="258"/>
      <c r="F75" s="280"/>
      <c r="G75" s="281"/>
      <c r="H75" s="267"/>
      <c r="I75" s="257"/>
      <c r="J75" s="257"/>
      <c r="K75" s="268"/>
      <c r="L75" s="392"/>
      <c r="M75" s="266"/>
      <c r="N75" s="315">
        <f t="shared" si="15"/>
        <v>0</v>
      </c>
      <c r="O75" s="300">
        <f t="shared" si="16"/>
        <v>0</v>
      </c>
      <c r="P75" s="300">
        <f t="shared" si="17"/>
        <v>0</v>
      </c>
      <c r="Q75" s="338">
        <f t="shared" si="18"/>
        <v>0</v>
      </c>
      <c r="R75" s="393">
        <f t="shared" si="19"/>
        <v>0</v>
      </c>
      <c r="S75" s="393">
        <f t="shared" si="20"/>
        <v>0</v>
      </c>
      <c r="T75" s="394">
        <f t="shared" si="21"/>
        <v>0</v>
      </c>
      <c r="U75" s="393">
        <f t="shared" si="22"/>
        <v>0</v>
      </c>
      <c r="V75" s="393">
        <f t="shared" si="23"/>
        <v>0</v>
      </c>
      <c r="W75" s="395">
        <f t="shared" si="24"/>
        <v>0</v>
      </c>
      <c r="X75" s="396">
        <f t="shared" si="25"/>
        <v>0</v>
      </c>
      <c r="Y75" s="211">
        <f t="shared" si="14"/>
        <v>0</v>
      </c>
      <c r="Z75" s="289"/>
      <c r="AA75" s="290" t="str" cm="1">
        <f t="array" ref="AA75">_xlfn.IFS(Y75&gt;L75,"KO : Le montant retenu est supérieur au montant présenté. Merci de revoir la ligne de charges d'amortissement ou plafonner son montant.",L75=0,"",Y75=L75,"OK",Y75&lt;L75,"Montant instruit inférieur au montant présenté.")</f>
        <v/>
      </c>
      <c r="AB75" s="400">
        <f t="shared" si="26"/>
        <v>0</v>
      </c>
    </row>
    <row r="76" spans="1:28">
      <c r="A76" s="37">
        <v>72</v>
      </c>
      <c r="B76" s="257"/>
      <c r="C76" s="257"/>
      <c r="D76" s="257"/>
      <c r="E76" s="258"/>
      <c r="F76" s="280"/>
      <c r="G76" s="281"/>
      <c r="H76" s="267"/>
      <c r="I76" s="257"/>
      <c r="J76" s="257"/>
      <c r="K76" s="268"/>
      <c r="L76" s="392"/>
      <c r="M76" s="266"/>
      <c r="N76" s="315">
        <f t="shared" si="15"/>
        <v>0</v>
      </c>
      <c r="O76" s="300">
        <f t="shared" si="16"/>
        <v>0</v>
      </c>
      <c r="P76" s="300">
        <f t="shared" si="17"/>
        <v>0</v>
      </c>
      <c r="Q76" s="338">
        <f t="shared" si="18"/>
        <v>0</v>
      </c>
      <c r="R76" s="393">
        <f t="shared" si="19"/>
        <v>0</v>
      </c>
      <c r="S76" s="393">
        <f t="shared" si="20"/>
        <v>0</v>
      </c>
      <c r="T76" s="394">
        <f t="shared" si="21"/>
        <v>0</v>
      </c>
      <c r="U76" s="393">
        <f t="shared" si="22"/>
        <v>0</v>
      </c>
      <c r="V76" s="393">
        <f t="shared" si="23"/>
        <v>0</v>
      </c>
      <c r="W76" s="395">
        <f t="shared" si="24"/>
        <v>0</v>
      </c>
      <c r="X76" s="396">
        <f t="shared" si="25"/>
        <v>0</v>
      </c>
      <c r="Y76" s="211">
        <f t="shared" si="14"/>
        <v>0</v>
      </c>
      <c r="Z76" s="289"/>
      <c r="AA76" s="290" t="str" cm="1">
        <f t="array" ref="AA76">_xlfn.IFS(Y76&gt;L76,"KO : Le montant retenu est supérieur au montant présenté. Merci de revoir la ligne de charges d'amortissement ou plafonner son montant.",L76=0,"",Y76=L76,"OK",Y76&lt;L76,"Montant instruit inférieur au montant présenté.")</f>
        <v/>
      </c>
      <c r="AB76" s="400">
        <f t="shared" si="26"/>
        <v>0</v>
      </c>
    </row>
    <row r="77" spans="1:28">
      <c r="A77" s="37">
        <v>73</v>
      </c>
      <c r="B77" s="257"/>
      <c r="C77" s="257"/>
      <c r="D77" s="257"/>
      <c r="E77" s="258"/>
      <c r="F77" s="280"/>
      <c r="G77" s="281"/>
      <c r="H77" s="267"/>
      <c r="I77" s="257"/>
      <c r="J77" s="257"/>
      <c r="K77" s="268"/>
      <c r="L77" s="392"/>
      <c r="M77" s="266"/>
      <c r="N77" s="315">
        <f t="shared" si="15"/>
        <v>0</v>
      </c>
      <c r="O77" s="300">
        <f t="shared" si="16"/>
        <v>0</v>
      </c>
      <c r="P77" s="300">
        <f t="shared" si="17"/>
        <v>0</v>
      </c>
      <c r="Q77" s="338">
        <f t="shared" si="18"/>
        <v>0</v>
      </c>
      <c r="R77" s="393">
        <f t="shared" si="19"/>
        <v>0</v>
      </c>
      <c r="S77" s="393">
        <f t="shared" si="20"/>
        <v>0</v>
      </c>
      <c r="T77" s="394">
        <f t="shared" si="21"/>
        <v>0</v>
      </c>
      <c r="U77" s="393">
        <f t="shared" si="22"/>
        <v>0</v>
      </c>
      <c r="V77" s="393">
        <f t="shared" si="23"/>
        <v>0</v>
      </c>
      <c r="W77" s="395">
        <f t="shared" si="24"/>
        <v>0</v>
      </c>
      <c r="X77" s="396">
        <f t="shared" si="25"/>
        <v>0</v>
      </c>
      <c r="Y77" s="211">
        <f t="shared" si="14"/>
        <v>0</v>
      </c>
      <c r="Z77" s="289"/>
      <c r="AA77" s="290" t="str" cm="1">
        <f t="array" ref="AA77">_xlfn.IFS(Y77&gt;L77,"KO : Le montant retenu est supérieur au montant présenté. Merci de revoir la ligne de charges d'amortissement ou plafonner son montant.",L77=0,"",Y77=L77,"OK",Y77&lt;L77,"Montant instruit inférieur au montant présenté.")</f>
        <v/>
      </c>
      <c r="AB77" s="400">
        <f t="shared" si="26"/>
        <v>0</v>
      </c>
    </row>
    <row r="78" spans="1:28">
      <c r="A78" s="37">
        <v>74</v>
      </c>
      <c r="B78" s="257"/>
      <c r="C78" s="257"/>
      <c r="D78" s="257"/>
      <c r="E78" s="258"/>
      <c r="F78" s="280"/>
      <c r="G78" s="281"/>
      <c r="H78" s="267"/>
      <c r="I78" s="257"/>
      <c r="J78" s="257"/>
      <c r="K78" s="268"/>
      <c r="L78" s="392"/>
      <c r="M78" s="266"/>
      <c r="N78" s="315">
        <f t="shared" si="15"/>
        <v>0</v>
      </c>
      <c r="O78" s="300">
        <f t="shared" si="16"/>
        <v>0</v>
      </c>
      <c r="P78" s="300">
        <f t="shared" si="17"/>
        <v>0</v>
      </c>
      <c r="Q78" s="338">
        <f t="shared" si="18"/>
        <v>0</v>
      </c>
      <c r="R78" s="393">
        <f t="shared" si="19"/>
        <v>0</v>
      </c>
      <c r="S78" s="393">
        <f t="shared" si="20"/>
        <v>0</v>
      </c>
      <c r="T78" s="394">
        <f t="shared" si="21"/>
        <v>0</v>
      </c>
      <c r="U78" s="393">
        <f t="shared" si="22"/>
        <v>0</v>
      </c>
      <c r="V78" s="393">
        <f t="shared" si="23"/>
        <v>0</v>
      </c>
      <c r="W78" s="395">
        <f t="shared" si="24"/>
        <v>0</v>
      </c>
      <c r="X78" s="396">
        <f t="shared" si="25"/>
        <v>0</v>
      </c>
      <c r="Y78" s="211">
        <f t="shared" si="14"/>
        <v>0</v>
      </c>
      <c r="Z78" s="289"/>
      <c r="AA78" s="290" t="str" cm="1">
        <f t="array" ref="AA78">_xlfn.IFS(Y78&gt;L78,"KO : Le montant retenu est supérieur au montant présenté. Merci de revoir la ligne de charges d'amortissement ou plafonner son montant.",L78=0,"",Y78=L78,"OK",Y78&lt;L78,"Montant instruit inférieur au montant présenté.")</f>
        <v/>
      </c>
      <c r="AB78" s="400">
        <f t="shared" si="26"/>
        <v>0</v>
      </c>
    </row>
    <row r="79" spans="1:28">
      <c r="A79" s="37">
        <v>75</v>
      </c>
      <c r="B79" s="257"/>
      <c r="C79" s="257"/>
      <c r="D79" s="257"/>
      <c r="E79" s="258"/>
      <c r="F79" s="280"/>
      <c r="G79" s="281"/>
      <c r="H79" s="267"/>
      <c r="I79" s="257"/>
      <c r="J79" s="257"/>
      <c r="K79" s="268"/>
      <c r="L79" s="392"/>
      <c r="M79" s="266"/>
      <c r="N79" s="315">
        <f t="shared" si="15"/>
        <v>0</v>
      </c>
      <c r="O79" s="300">
        <f t="shared" si="16"/>
        <v>0</v>
      </c>
      <c r="P79" s="300">
        <f t="shared" si="17"/>
        <v>0</v>
      </c>
      <c r="Q79" s="338">
        <f t="shared" si="18"/>
        <v>0</v>
      </c>
      <c r="R79" s="393">
        <f t="shared" si="19"/>
        <v>0</v>
      </c>
      <c r="S79" s="393">
        <f t="shared" si="20"/>
        <v>0</v>
      </c>
      <c r="T79" s="394">
        <f t="shared" si="21"/>
        <v>0</v>
      </c>
      <c r="U79" s="393">
        <f t="shared" si="22"/>
        <v>0</v>
      </c>
      <c r="V79" s="393">
        <f t="shared" si="23"/>
        <v>0</v>
      </c>
      <c r="W79" s="395">
        <f t="shared" si="24"/>
        <v>0</v>
      </c>
      <c r="X79" s="396">
        <f t="shared" si="25"/>
        <v>0</v>
      </c>
      <c r="Y79" s="211">
        <f t="shared" si="14"/>
        <v>0</v>
      </c>
      <c r="Z79" s="289"/>
      <c r="AA79" s="290" t="str" cm="1">
        <f t="array" ref="AA79">_xlfn.IFS(Y79&gt;L79,"KO : Le montant retenu est supérieur au montant présenté. Merci de revoir la ligne de charges d'amortissement ou plafonner son montant.",L79=0,"",Y79=L79,"OK",Y79&lt;L79,"Montant instruit inférieur au montant présenté.")</f>
        <v/>
      </c>
      <c r="AB79" s="400">
        <f t="shared" si="26"/>
        <v>0</v>
      </c>
    </row>
    <row r="80" spans="1:28">
      <c r="A80" s="37">
        <v>76</v>
      </c>
      <c r="B80" s="257"/>
      <c r="C80" s="257"/>
      <c r="D80" s="257"/>
      <c r="E80" s="258"/>
      <c r="F80" s="280"/>
      <c r="G80" s="281"/>
      <c r="H80" s="267"/>
      <c r="I80" s="257"/>
      <c r="J80" s="257"/>
      <c r="K80" s="268"/>
      <c r="L80" s="392"/>
      <c r="M80" s="266"/>
      <c r="N80" s="315">
        <f t="shared" si="15"/>
        <v>0</v>
      </c>
      <c r="O80" s="300">
        <f t="shared" si="16"/>
        <v>0</v>
      </c>
      <c r="P80" s="300">
        <f t="shared" si="17"/>
        <v>0</v>
      </c>
      <c r="Q80" s="338">
        <f t="shared" si="18"/>
        <v>0</v>
      </c>
      <c r="R80" s="393">
        <f t="shared" si="19"/>
        <v>0</v>
      </c>
      <c r="S80" s="393">
        <f t="shared" si="20"/>
        <v>0</v>
      </c>
      <c r="T80" s="394">
        <f t="shared" si="21"/>
        <v>0</v>
      </c>
      <c r="U80" s="393">
        <f t="shared" si="22"/>
        <v>0</v>
      </c>
      <c r="V80" s="393">
        <f t="shared" si="23"/>
        <v>0</v>
      </c>
      <c r="W80" s="395">
        <f t="shared" si="24"/>
        <v>0</v>
      </c>
      <c r="X80" s="396">
        <f t="shared" si="25"/>
        <v>0</v>
      </c>
      <c r="Y80" s="211">
        <f t="shared" si="14"/>
        <v>0</v>
      </c>
      <c r="Z80" s="289"/>
      <c r="AA80" s="290" t="str" cm="1">
        <f t="array" ref="AA80">_xlfn.IFS(Y80&gt;L80,"KO : Le montant retenu est supérieur au montant présenté. Merci de revoir la ligne de charges d'amortissement ou plafonner son montant.",L80=0,"",Y80=L80,"OK",Y80&lt;L80,"Montant instruit inférieur au montant présenté.")</f>
        <v/>
      </c>
      <c r="AB80" s="400">
        <f t="shared" si="26"/>
        <v>0</v>
      </c>
    </row>
    <row r="81" spans="1:28">
      <c r="A81" s="37">
        <v>77</v>
      </c>
      <c r="B81" s="257"/>
      <c r="C81" s="257"/>
      <c r="D81" s="257"/>
      <c r="E81" s="258"/>
      <c r="F81" s="280"/>
      <c r="G81" s="281"/>
      <c r="H81" s="267"/>
      <c r="I81" s="257"/>
      <c r="J81" s="257"/>
      <c r="K81" s="268"/>
      <c r="L81" s="392"/>
      <c r="M81" s="266"/>
      <c r="N81" s="315">
        <f t="shared" si="15"/>
        <v>0</v>
      </c>
      <c r="O81" s="300">
        <f t="shared" si="16"/>
        <v>0</v>
      </c>
      <c r="P81" s="300">
        <f t="shared" si="17"/>
        <v>0</v>
      </c>
      <c r="Q81" s="338">
        <f t="shared" si="18"/>
        <v>0</v>
      </c>
      <c r="R81" s="393">
        <f t="shared" si="19"/>
        <v>0</v>
      </c>
      <c r="S81" s="393">
        <f t="shared" si="20"/>
        <v>0</v>
      </c>
      <c r="T81" s="394">
        <f t="shared" si="21"/>
        <v>0</v>
      </c>
      <c r="U81" s="393">
        <f t="shared" si="22"/>
        <v>0</v>
      </c>
      <c r="V81" s="393">
        <f t="shared" si="23"/>
        <v>0</v>
      </c>
      <c r="W81" s="395">
        <f t="shared" si="24"/>
        <v>0</v>
      </c>
      <c r="X81" s="396">
        <f t="shared" si="25"/>
        <v>0</v>
      </c>
      <c r="Y81" s="211">
        <f t="shared" si="14"/>
        <v>0</v>
      </c>
      <c r="Z81" s="289"/>
      <c r="AA81" s="290" t="str" cm="1">
        <f t="array" ref="AA81">_xlfn.IFS(Y81&gt;L81,"KO : Le montant retenu est supérieur au montant présenté. Merci de revoir la ligne de charges d'amortissement ou plafonner son montant.",L81=0,"",Y81=L81,"OK",Y81&lt;L81,"Montant instruit inférieur au montant présenté.")</f>
        <v/>
      </c>
      <c r="AB81" s="400">
        <f t="shared" si="26"/>
        <v>0</v>
      </c>
    </row>
    <row r="82" spans="1:28">
      <c r="A82" s="37">
        <v>78</v>
      </c>
      <c r="B82" s="257"/>
      <c r="C82" s="257"/>
      <c r="D82" s="257"/>
      <c r="E82" s="258"/>
      <c r="F82" s="280"/>
      <c r="G82" s="281"/>
      <c r="H82" s="267"/>
      <c r="I82" s="257"/>
      <c r="J82" s="257"/>
      <c r="K82" s="268"/>
      <c r="L82" s="392"/>
      <c r="M82" s="266"/>
      <c r="N82" s="315">
        <f t="shared" si="15"/>
        <v>0</v>
      </c>
      <c r="O82" s="300">
        <f t="shared" si="16"/>
        <v>0</v>
      </c>
      <c r="P82" s="300">
        <f t="shared" si="17"/>
        <v>0</v>
      </c>
      <c r="Q82" s="338">
        <f t="shared" si="18"/>
        <v>0</v>
      </c>
      <c r="R82" s="393">
        <f t="shared" si="19"/>
        <v>0</v>
      </c>
      <c r="S82" s="393">
        <f t="shared" si="20"/>
        <v>0</v>
      </c>
      <c r="T82" s="394">
        <f t="shared" si="21"/>
        <v>0</v>
      </c>
      <c r="U82" s="393">
        <f t="shared" si="22"/>
        <v>0</v>
      </c>
      <c r="V82" s="393">
        <f t="shared" si="23"/>
        <v>0</v>
      </c>
      <c r="W82" s="395">
        <f t="shared" si="24"/>
        <v>0</v>
      </c>
      <c r="X82" s="396">
        <f t="shared" si="25"/>
        <v>0</v>
      </c>
      <c r="Y82" s="211">
        <f t="shared" si="14"/>
        <v>0</v>
      </c>
      <c r="Z82" s="289"/>
      <c r="AA82" s="290" t="str" cm="1">
        <f t="array" ref="AA82">_xlfn.IFS(Y82&gt;L82,"KO : Le montant retenu est supérieur au montant présenté. Merci de revoir la ligne de charges d'amortissement ou plafonner son montant.",L82=0,"",Y82=L82,"OK",Y82&lt;L82,"Montant instruit inférieur au montant présenté.")</f>
        <v/>
      </c>
      <c r="AB82" s="400">
        <f t="shared" si="26"/>
        <v>0</v>
      </c>
    </row>
    <row r="83" spans="1:28">
      <c r="A83" s="37">
        <v>79</v>
      </c>
      <c r="B83" s="257"/>
      <c r="C83" s="257"/>
      <c r="D83" s="257"/>
      <c r="E83" s="258"/>
      <c r="F83" s="280"/>
      <c r="G83" s="281"/>
      <c r="H83" s="267"/>
      <c r="I83" s="257"/>
      <c r="J83" s="257"/>
      <c r="K83" s="268"/>
      <c r="L83" s="392"/>
      <c r="M83" s="266"/>
      <c r="N83" s="315">
        <f t="shared" si="15"/>
        <v>0</v>
      </c>
      <c r="O83" s="300">
        <f t="shared" si="16"/>
        <v>0</v>
      </c>
      <c r="P83" s="300">
        <f t="shared" si="17"/>
        <v>0</v>
      </c>
      <c r="Q83" s="338">
        <f t="shared" si="18"/>
        <v>0</v>
      </c>
      <c r="R83" s="393">
        <f t="shared" si="19"/>
        <v>0</v>
      </c>
      <c r="S83" s="393">
        <f t="shared" si="20"/>
        <v>0</v>
      </c>
      <c r="T83" s="394">
        <f t="shared" si="21"/>
        <v>0</v>
      </c>
      <c r="U83" s="393">
        <f t="shared" si="22"/>
        <v>0</v>
      </c>
      <c r="V83" s="393">
        <f t="shared" si="23"/>
        <v>0</v>
      </c>
      <c r="W83" s="395">
        <f t="shared" si="24"/>
        <v>0</v>
      </c>
      <c r="X83" s="396">
        <f t="shared" si="25"/>
        <v>0</v>
      </c>
      <c r="Y83" s="211">
        <f t="shared" si="14"/>
        <v>0</v>
      </c>
      <c r="Z83" s="289"/>
      <c r="AA83" s="290" t="str" cm="1">
        <f t="array" ref="AA83">_xlfn.IFS(Y83&gt;L83,"KO : Le montant retenu est supérieur au montant présenté. Merci de revoir la ligne de charges d'amortissement ou plafonner son montant.",L83=0,"",Y83=L83,"OK",Y83&lt;L83,"Montant instruit inférieur au montant présenté.")</f>
        <v/>
      </c>
      <c r="AB83" s="400">
        <f t="shared" si="26"/>
        <v>0</v>
      </c>
    </row>
    <row r="84" spans="1:28">
      <c r="A84" s="37">
        <v>80</v>
      </c>
      <c r="B84" s="257"/>
      <c r="C84" s="257"/>
      <c r="D84" s="257"/>
      <c r="E84" s="258"/>
      <c r="F84" s="280"/>
      <c r="G84" s="281"/>
      <c r="H84" s="267"/>
      <c r="I84" s="257"/>
      <c r="J84" s="257"/>
      <c r="K84" s="268"/>
      <c r="L84" s="392"/>
      <c r="M84" s="266"/>
      <c r="N84" s="315">
        <f t="shared" si="15"/>
        <v>0</v>
      </c>
      <c r="O84" s="300">
        <f t="shared" si="16"/>
        <v>0</v>
      </c>
      <c r="P84" s="300">
        <f t="shared" si="17"/>
        <v>0</v>
      </c>
      <c r="Q84" s="338">
        <f t="shared" si="18"/>
        <v>0</v>
      </c>
      <c r="R84" s="393">
        <f t="shared" si="19"/>
        <v>0</v>
      </c>
      <c r="S84" s="393">
        <f t="shared" si="20"/>
        <v>0</v>
      </c>
      <c r="T84" s="394">
        <f t="shared" si="21"/>
        <v>0</v>
      </c>
      <c r="U84" s="393">
        <f t="shared" si="22"/>
        <v>0</v>
      </c>
      <c r="V84" s="393">
        <f t="shared" si="23"/>
        <v>0</v>
      </c>
      <c r="W84" s="395">
        <f t="shared" si="24"/>
        <v>0</v>
      </c>
      <c r="X84" s="396">
        <f t="shared" si="25"/>
        <v>0</v>
      </c>
      <c r="Y84" s="211">
        <f t="shared" si="14"/>
        <v>0</v>
      </c>
      <c r="Z84" s="289"/>
      <c r="AA84" s="290" t="str" cm="1">
        <f t="array" ref="AA84">_xlfn.IFS(Y84&gt;L84,"KO : Le montant retenu est supérieur au montant présenté. Merci de revoir la ligne de charges d'amortissement ou plafonner son montant.",L84=0,"",Y84=L84,"OK",Y84&lt;L84,"Montant instruit inférieur au montant présenté.")</f>
        <v/>
      </c>
      <c r="AB84" s="400">
        <f t="shared" si="26"/>
        <v>0</v>
      </c>
    </row>
    <row r="85" spans="1:28">
      <c r="A85" s="37">
        <v>81</v>
      </c>
      <c r="B85" s="257"/>
      <c r="C85" s="257"/>
      <c r="D85" s="257"/>
      <c r="E85" s="258"/>
      <c r="F85" s="280"/>
      <c r="G85" s="281"/>
      <c r="H85" s="267"/>
      <c r="I85" s="257"/>
      <c r="J85" s="257"/>
      <c r="K85" s="268"/>
      <c r="L85" s="392"/>
      <c r="M85" s="266"/>
      <c r="N85" s="315">
        <f t="shared" si="15"/>
        <v>0</v>
      </c>
      <c r="O85" s="300">
        <f t="shared" si="16"/>
        <v>0</v>
      </c>
      <c r="P85" s="300">
        <f t="shared" si="17"/>
        <v>0</v>
      </c>
      <c r="Q85" s="338">
        <f t="shared" si="18"/>
        <v>0</v>
      </c>
      <c r="R85" s="393">
        <f t="shared" si="19"/>
        <v>0</v>
      </c>
      <c r="S85" s="393">
        <f t="shared" si="20"/>
        <v>0</v>
      </c>
      <c r="T85" s="394">
        <f t="shared" si="21"/>
        <v>0</v>
      </c>
      <c r="U85" s="393">
        <f t="shared" si="22"/>
        <v>0</v>
      </c>
      <c r="V85" s="393">
        <f t="shared" si="23"/>
        <v>0</v>
      </c>
      <c r="W85" s="395">
        <f t="shared" si="24"/>
        <v>0</v>
      </c>
      <c r="X85" s="396">
        <f t="shared" si="25"/>
        <v>0</v>
      </c>
      <c r="Y85" s="211">
        <f t="shared" si="14"/>
        <v>0</v>
      </c>
      <c r="Z85" s="289"/>
      <c r="AA85" s="290" t="str" cm="1">
        <f t="array" ref="AA85">_xlfn.IFS(Y85&gt;L85,"KO : Le montant retenu est supérieur au montant présenté. Merci de revoir la ligne de charges d'amortissement ou plafonner son montant.",L85=0,"",Y85=L85,"OK",Y85&lt;L85,"Montant instruit inférieur au montant présenté.")</f>
        <v/>
      </c>
      <c r="AB85" s="400">
        <f t="shared" si="26"/>
        <v>0</v>
      </c>
    </row>
    <row r="86" spans="1:28">
      <c r="A86" s="37">
        <v>82</v>
      </c>
      <c r="B86" s="257"/>
      <c r="C86" s="257"/>
      <c r="D86" s="257"/>
      <c r="E86" s="258"/>
      <c r="F86" s="280"/>
      <c r="G86" s="281"/>
      <c r="H86" s="267"/>
      <c r="I86" s="257"/>
      <c r="J86" s="257"/>
      <c r="K86" s="268"/>
      <c r="L86" s="392"/>
      <c r="M86" s="266"/>
      <c r="N86" s="315">
        <f t="shared" si="15"/>
        <v>0</v>
      </c>
      <c r="O86" s="300">
        <f t="shared" si="16"/>
        <v>0</v>
      </c>
      <c r="P86" s="300">
        <f t="shared" si="17"/>
        <v>0</v>
      </c>
      <c r="Q86" s="338">
        <f t="shared" si="18"/>
        <v>0</v>
      </c>
      <c r="R86" s="393">
        <f t="shared" si="19"/>
        <v>0</v>
      </c>
      <c r="S86" s="393">
        <f t="shared" si="20"/>
        <v>0</v>
      </c>
      <c r="T86" s="394">
        <f t="shared" si="21"/>
        <v>0</v>
      </c>
      <c r="U86" s="393">
        <f t="shared" si="22"/>
        <v>0</v>
      </c>
      <c r="V86" s="393">
        <f t="shared" si="23"/>
        <v>0</v>
      </c>
      <c r="W86" s="395">
        <f t="shared" si="24"/>
        <v>0</v>
      </c>
      <c r="X86" s="396">
        <f t="shared" si="25"/>
        <v>0</v>
      </c>
      <c r="Y86" s="211">
        <f t="shared" si="14"/>
        <v>0</v>
      </c>
      <c r="Z86" s="289"/>
      <c r="AA86" s="290" t="str" cm="1">
        <f t="array" ref="AA86">_xlfn.IFS(Y86&gt;L86,"KO : Le montant retenu est supérieur au montant présenté. Merci de revoir la ligne de charges d'amortissement ou plafonner son montant.",L86=0,"",Y86=L86,"OK",Y86&lt;L86,"Montant instruit inférieur au montant présenté.")</f>
        <v/>
      </c>
      <c r="AB86" s="400">
        <f t="shared" si="26"/>
        <v>0</v>
      </c>
    </row>
    <row r="87" spans="1:28">
      <c r="A87" s="37">
        <v>83</v>
      </c>
      <c r="B87" s="257"/>
      <c r="C87" s="257"/>
      <c r="D87" s="257"/>
      <c r="E87" s="258"/>
      <c r="F87" s="280"/>
      <c r="G87" s="281"/>
      <c r="H87" s="267"/>
      <c r="I87" s="257"/>
      <c r="J87" s="257"/>
      <c r="K87" s="268"/>
      <c r="L87" s="392"/>
      <c r="M87" s="266"/>
      <c r="N87" s="315">
        <f t="shared" si="15"/>
        <v>0</v>
      </c>
      <c r="O87" s="300">
        <f t="shared" si="16"/>
        <v>0</v>
      </c>
      <c r="P87" s="300">
        <f t="shared" si="17"/>
        <v>0</v>
      </c>
      <c r="Q87" s="338">
        <f t="shared" si="18"/>
        <v>0</v>
      </c>
      <c r="R87" s="393">
        <f t="shared" si="19"/>
        <v>0</v>
      </c>
      <c r="S87" s="393">
        <f t="shared" si="20"/>
        <v>0</v>
      </c>
      <c r="T87" s="394">
        <f t="shared" si="21"/>
        <v>0</v>
      </c>
      <c r="U87" s="393">
        <f t="shared" si="22"/>
        <v>0</v>
      </c>
      <c r="V87" s="393">
        <f t="shared" si="23"/>
        <v>0</v>
      </c>
      <c r="W87" s="395">
        <f t="shared" si="24"/>
        <v>0</v>
      </c>
      <c r="X87" s="396">
        <f t="shared" si="25"/>
        <v>0</v>
      </c>
      <c r="Y87" s="211">
        <f t="shared" si="14"/>
        <v>0</v>
      </c>
      <c r="Z87" s="289"/>
      <c r="AA87" s="290" t="str" cm="1">
        <f t="array" ref="AA87">_xlfn.IFS(Y87&gt;L87,"KO : Le montant retenu est supérieur au montant présenté. Merci de revoir la ligne de charges d'amortissement ou plafonner son montant.",L87=0,"",Y87=L87,"OK",Y87&lt;L87,"Montant instruit inférieur au montant présenté.")</f>
        <v/>
      </c>
      <c r="AB87" s="400">
        <f t="shared" si="26"/>
        <v>0</v>
      </c>
    </row>
    <row r="88" spans="1:28">
      <c r="A88" s="37">
        <v>84</v>
      </c>
      <c r="B88" s="257"/>
      <c r="C88" s="257"/>
      <c r="D88" s="257"/>
      <c r="E88" s="258"/>
      <c r="F88" s="280"/>
      <c r="G88" s="281"/>
      <c r="H88" s="267"/>
      <c r="I88" s="257"/>
      <c r="J88" s="257"/>
      <c r="K88" s="268"/>
      <c r="L88" s="392"/>
      <c r="M88" s="266"/>
      <c r="N88" s="315">
        <f t="shared" si="15"/>
        <v>0</v>
      </c>
      <c r="O88" s="300">
        <f t="shared" si="16"/>
        <v>0</v>
      </c>
      <c r="P88" s="300">
        <f t="shared" si="17"/>
        <v>0</v>
      </c>
      <c r="Q88" s="338">
        <f t="shared" si="18"/>
        <v>0</v>
      </c>
      <c r="R88" s="393">
        <f t="shared" si="19"/>
        <v>0</v>
      </c>
      <c r="S88" s="393">
        <f t="shared" si="20"/>
        <v>0</v>
      </c>
      <c r="T88" s="394">
        <f t="shared" si="21"/>
        <v>0</v>
      </c>
      <c r="U88" s="393">
        <f t="shared" si="22"/>
        <v>0</v>
      </c>
      <c r="V88" s="393">
        <f t="shared" si="23"/>
        <v>0</v>
      </c>
      <c r="W88" s="395">
        <f t="shared" si="24"/>
        <v>0</v>
      </c>
      <c r="X88" s="396">
        <f t="shared" si="25"/>
        <v>0</v>
      </c>
      <c r="Y88" s="211">
        <f t="shared" si="14"/>
        <v>0</v>
      </c>
      <c r="Z88" s="289"/>
      <c r="AA88" s="290" t="str" cm="1">
        <f t="array" ref="AA88">_xlfn.IFS(Y88&gt;L88,"KO : Le montant retenu est supérieur au montant présenté. Merci de revoir la ligne de charges d'amortissement ou plafonner son montant.",L88=0,"",Y88=L88,"OK",Y88&lt;L88,"Montant instruit inférieur au montant présenté.")</f>
        <v/>
      </c>
      <c r="AB88" s="400">
        <f t="shared" si="26"/>
        <v>0</v>
      </c>
    </row>
    <row r="89" spans="1:28">
      <c r="A89" s="37">
        <v>85</v>
      </c>
      <c r="B89" s="257"/>
      <c r="C89" s="257"/>
      <c r="D89" s="257"/>
      <c r="E89" s="258"/>
      <c r="F89" s="280"/>
      <c r="G89" s="281"/>
      <c r="H89" s="267"/>
      <c r="I89" s="257"/>
      <c r="J89" s="257"/>
      <c r="K89" s="268"/>
      <c r="L89" s="392"/>
      <c r="M89" s="266"/>
      <c r="N89" s="315">
        <f t="shared" si="15"/>
        <v>0</v>
      </c>
      <c r="O89" s="300">
        <f t="shared" si="16"/>
        <v>0</v>
      </c>
      <c r="P89" s="300">
        <f t="shared" si="17"/>
        <v>0</v>
      </c>
      <c r="Q89" s="338">
        <f t="shared" si="18"/>
        <v>0</v>
      </c>
      <c r="R89" s="393">
        <f t="shared" si="19"/>
        <v>0</v>
      </c>
      <c r="S89" s="393">
        <f t="shared" si="20"/>
        <v>0</v>
      </c>
      <c r="T89" s="394">
        <f t="shared" si="21"/>
        <v>0</v>
      </c>
      <c r="U89" s="393">
        <f t="shared" si="22"/>
        <v>0</v>
      </c>
      <c r="V89" s="393">
        <f t="shared" si="23"/>
        <v>0</v>
      </c>
      <c r="W89" s="395">
        <f t="shared" si="24"/>
        <v>0</v>
      </c>
      <c r="X89" s="396">
        <f t="shared" si="25"/>
        <v>0</v>
      </c>
      <c r="Y89" s="211">
        <f t="shared" si="14"/>
        <v>0</v>
      </c>
      <c r="Z89" s="289"/>
      <c r="AA89" s="290" t="str" cm="1">
        <f t="array" ref="AA89">_xlfn.IFS(Y89&gt;L89,"KO : Le montant retenu est supérieur au montant présenté. Merci de revoir la ligne de charges d'amortissement ou plafonner son montant.",L89=0,"",Y89=L89,"OK",Y89&lt;L89,"Montant instruit inférieur au montant présenté.")</f>
        <v/>
      </c>
      <c r="AB89" s="400">
        <f t="shared" si="26"/>
        <v>0</v>
      </c>
    </row>
    <row r="90" spans="1:28">
      <c r="A90" s="37">
        <v>86</v>
      </c>
      <c r="B90" s="257"/>
      <c r="C90" s="257"/>
      <c r="D90" s="257"/>
      <c r="E90" s="258"/>
      <c r="F90" s="280"/>
      <c r="G90" s="281"/>
      <c r="H90" s="267"/>
      <c r="I90" s="257"/>
      <c r="J90" s="257"/>
      <c r="K90" s="268"/>
      <c r="L90" s="392"/>
      <c r="M90" s="266"/>
      <c r="N90" s="315">
        <f t="shared" si="15"/>
        <v>0</v>
      </c>
      <c r="O90" s="300">
        <f t="shared" si="16"/>
        <v>0</v>
      </c>
      <c r="P90" s="300">
        <f t="shared" si="17"/>
        <v>0</v>
      </c>
      <c r="Q90" s="338">
        <f t="shared" si="18"/>
        <v>0</v>
      </c>
      <c r="R90" s="393">
        <f t="shared" si="19"/>
        <v>0</v>
      </c>
      <c r="S90" s="393">
        <f t="shared" si="20"/>
        <v>0</v>
      </c>
      <c r="T90" s="394">
        <f t="shared" si="21"/>
        <v>0</v>
      </c>
      <c r="U90" s="393">
        <f t="shared" si="22"/>
        <v>0</v>
      </c>
      <c r="V90" s="393">
        <f t="shared" si="23"/>
        <v>0</v>
      </c>
      <c r="W90" s="395">
        <f t="shared" si="24"/>
        <v>0</v>
      </c>
      <c r="X90" s="396">
        <f t="shared" si="25"/>
        <v>0</v>
      </c>
      <c r="Y90" s="211">
        <f t="shared" si="14"/>
        <v>0</v>
      </c>
      <c r="Z90" s="289"/>
      <c r="AA90" s="290" t="str" cm="1">
        <f t="array" ref="AA90">_xlfn.IFS(Y90&gt;L90,"KO : Le montant retenu est supérieur au montant présenté. Merci de revoir la ligne de charges d'amortissement ou plafonner son montant.",L90=0,"",Y90=L90,"OK",Y90&lt;L90,"Montant instruit inférieur au montant présenté.")</f>
        <v/>
      </c>
      <c r="AB90" s="400">
        <f t="shared" si="26"/>
        <v>0</v>
      </c>
    </row>
    <row r="91" spans="1:28">
      <c r="A91" s="37">
        <v>87</v>
      </c>
      <c r="B91" s="257"/>
      <c r="C91" s="257"/>
      <c r="D91" s="257"/>
      <c r="E91" s="258"/>
      <c r="F91" s="280"/>
      <c r="G91" s="281"/>
      <c r="H91" s="267"/>
      <c r="I91" s="257"/>
      <c r="J91" s="257"/>
      <c r="K91" s="268"/>
      <c r="L91" s="392"/>
      <c r="M91" s="266"/>
      <c r="N91" s="315">
        <f t="shared" si="15"/>
        <v>0</v>
      </c>
      <c r="O91" s="300">
        <f t="shared" si="16"/>
        <v>0</v>
      </c>
      <c r="P91" s="300">
        <f t="shared" si="17"/>
        <v>0</v>
      </c>
      <c r="Q91" s="338">
        <f t="shared" si="18"/>
        <v>0</v>
      </c>
      <c r="R91" s="393">
        <f t="shared" si="19"/>
        <v>0</v>
      </c>
      <c r="S91" s="393">
        <f t="shared" si="20"/>
        <v>0</v>
      </c>
      <c r="T91" s="394">
        <f t="shared" si="21"/>
        <v>0</v>
      </c>
      <c r="U91" s="393">
        <f t="shared" si="22"/>
        <v>0</v>
      </c>
      <c r="V91" s="393">
        <f t="shared" si="23"/>
        <v>0</v>
      </c>
      <c r="W91" s="395">
        <f t="shared" si="24"/>
        <v>0</v>
      </c>
      <c r="X91" s="396">
        <f t="shared" si="25"/>
        <v>0</v>
      </c>
      <c r="Y91" s="211">
        <f t="shared" si="14"/>
        <v>0</v>
      </c>
      <c r="Z91" s="289"/>
      <c r="AA91" s="290" t="str" cm="1">
        <f t="array" ref="AA91">_xlfn.IFS(Y91&gt;L91,"KO : Le montant retenu est supérieur au montant présenté. Merci de revoir la ligne de charges d'amortissement ou plafonner son montant.",L91=0,"",Y91=L91,"OK",Y91&lt;L91,"Montant instruit inférieur au montant présenté.")</f>
        <v/>
      </c>
      <c r="AB91" s="400">
        <f t="shared" si="26"/>
        <v>0</v>
      </c>
    </row>
    <row r="92" spans="1:28">
      <c r="A92" s="37">
        <v>88</v>
      </c>
      <c r="B92" s="257"/>
      <c r="C92" s="257"/>
      <c r="D92" s="257"/>
      <c r="E92" s="258"/>
      <c r="F92" s="280"/>
      <c r="G92" s="281"/>
      <c r="H92" s="267"/>
      <c r="I92" s="257"/>
      <c r="J92" s="257"/>
      <c r="K92" s="268"/>
      <c r="L92" s="392"/>
      <c r="M92" s="266"/>
      <c r="N92" s="315">
        <f t="shared" si="15"/>
        <v>0</v>
      </c>
      <c r="O92" s="300">
        <f t="shared" si="16"/>
        <v>0</v>
      </c>
      <c r="P92" s="300">
        <f t="shared" si="17"/>
        <v>0</v>
      </c>
      <c r="Q92" s="338">
        <f t="shared" si="18"/>
        <v>0</v>
      </c>
      <c r="R92" s="393">
        <f t="shared" si="19"/>
        <v>0</v>
      </c>
      <c r="S92" s="393">
        <f t="shared" si="20"/>
        <v>0</v>
      </c>
      <c r="T92" s="394">
        <f t="shared" si="21"/>
        <v>0</v>
      </c>
      <c r="U92" s="393">
        <f t="shared" si="22"/>
        <v>0</v>
      </c>
      <c r="V92" s="393">
        <f t="shared" si="23"/>
        <v>0</v>
      </c>
      <c r="W92" s="395">
        <f t="shared" si="24"/>
        <v>0</v>
      </c>
      <c r="X92" s="396">
        <f t="shared" si="25"/>
        <v>0</v>
      </c>
      <c r="Y92" s="211">
        <f t="shared" si="14"/>
        <v>0</v>
      </c>
      <c r="Z92" s="289"/>
      <c r="AA92" s="290" t="str" cm="1">
        <f t="array" ref="AA92">_xlfn.IFS(Y92&gt;L92,"KO : Le montant retenu est supérieur au montant présenté. Merci de revoir la ligne de charges d'amortissement ou plafonner son montant.",L92=0,"",Y92=L92,"OK",Y92&lt;L92,"Montant instruit inférieur au montant présenté.")</f>
        <v/>
      </c>
      <c r="AB92" s="400">
        <f t="shared" si="26"/>
        <v>0</v>
      </c>
    </row>
    <row r="93" spans="1:28">
      <c r="A93" s="37">
        <v>89</v>
      </c>
      <c r="B93" s="257"/>
      <c r="C93" s="257"/>
      <c r="D93" s="257"/>
      <c r="E93" s="258"/>
      <c r="F93" s="280"/>
      <c r="G93" s="281"/>
      <c r="H93" s="267"/>
      <c r="I93" s="257"/>
      <c r="J93" s="257"/>
      <c r="K93" s="268"/>
      <c r="L93" s="392"/>
      <c r="M93" s="266"/>
      <c r="N93" s="315">
        <f t="shared" si="15"/>
        <v>0</v>
      </c>
      <c r="O93" s="300">
        <f t="shared" si="16"/>
        <v>0</v>
      </c>
      <c r="P93" s="300">
        <f t="shared" si="17"/>
        <v>0</v>
      </c>
      <c r="Q93" s="338">
        <f t="shared" si="18"/>
        <v>0</v>
      </c>
      <c r="R93" s="393">
        <f t="shared" si="19"/>
        <v>0</v>
      </c>
      <c r="S93" s="393">
        <f t="shared" si="20"/>
        <v>0</v>
      </c>
      <c r="T93" s="394">
        <f t="shared" si="21"/>
        <v>0</v>
      </c>
      <c r="U93" s="393">
        <f t="shared" si="22"/>
        <v>0</v>
      </c>
      <c r="V93" s="393">
        <f t="shared" si="23"/>
        <v>0</v>
      </c>
      <c r="W93" s="395">
        <f t="shared" si="24"/>
        <v>0</v>
      </c>
      <c r="X93" s="396">
        <f t="shared" si="25"/>
        <v>0</v>
      </c>
      <c r="Y93" s="211">
        <f t="shared" si="14"/>
        <v>0</v>
      </c>
      <c r="Z93" s="289"/>
      <c r="AA93" s="290" t="str" cm="1">
        <f t="array" ref="AA93">_xlfn.IFS(Y93&gt;L93,"KO : Le montant retenu est supérieur au montant présenté. Merci de revoir la ligne de charges d'amortissement ou plafonner son montant.",L93=0,"",Y93=L93,"OK",Y93&lt;L93,"Montant instruit inférieur au montant présenté.")</f>
        <v/>
      </c>
      <c r="AB93" s="400">
        <f t="shared" si="26"/>
        <v>0</v>
      </c>
    </row>
    <row r="94" spans="1:28">
      <c r="A94" s="37">
        <v>90</v>
      </c>
      <c r="B94" s="257"/>
      <c r="C94" s="257"/>
      <c r="D94" s="257"/>
      <c r="E94" s="258"/>
      <c r="F94" s="280"/>
      <c r="G94" s="281"/>
      <c r="H94" s="267"/>
      <c r="I94" s="257"/>
      <c r="J94" s="257"/>
      <c r="K94" s="268"/>
      <c r="L94" s="392"/>
      <c r="M94" s="266"/>
      <c r="N94" s="315">
        <f t="shared" si="15"/>
        <v>0</v>
      </c>
      <c r="O94" s="300">
        <f t="shared" si="16"/>
        <v>0</v>
      </c>
      <c r="P94" s="300">
        <f t="shared" si="17"/>
        <v>0</v>
      </c>
      <c r="Q94" s="338">
        <f t="shared" si="18"/>
        <v>0</v>
      </c>
      <c r="R94" s="393">
        <f t="shared" si="19"/>
        <v>0</v>
      </c>
      <c r="S94" s="393">
        <f t="shared" si="20"/>
        <v>0</v>
      </c>
      <c r="T94" s="394">
        <f t="shared" si="21"/>
        <v>0</v>
      </c>
      <c r="U94" s="393">
        <f t="shared" si="22"/>
        <v>0</v>
      </c>
      <c r="V94" s="393">
        <f t="shared" si="23"/>
        <v>0</v>
      </c>
      <c r="W94" s="395">
        <f t="shared" si="24"/>
        <v>0</v>
      </c>
      <c r="X94" s="396">
        <f t="shared" si="25"/>
        <v>0</v>
      </c>
      <c r="Y94" s="211">
        <f t="shared" si="14"/>
        <v>0</v>
      </c>
      <c r="Z94" s="289"/>
      <c r="AA94" s="290" t="str" cm="1">
        <f t="array" ref="AA94">_xlfn.IFS(Y94&gt;L94,"KO : Le montant retenu est supérieur au montant présenté. Merci de revoir la ligne de charges d'amortissement ou plafonner son montant.",L94=0,"",Y94=L94,"OK",Y94&lt;L94,"Montant instruit inférieur au montant présenté.")</f>
        <v/>
      </c>
      <c r="AB94" s="400">
        <f t="shared" si="26"/>
        <v>0</v>
      </c>
    </row>
    <row r="95" spans="1:28">
      <c r="A95" s="37">
        <v>91</v>
      </c>
      <c r="B95" s="257"/>
      <c r="C95" s="257"/>
      <c r="D95" s="257"/>
      <c r="E95" s="258"/>
      <c r="F95" s="280"/>
      <c r="G95" s="281"/>
      <c r="H95" s="267"/>
      <c r="I95" s="257"/>
      <c r="J95" s="257"/>
      <c r="K95" s="268"/>
      <c r="L95" s="392"/>
      <c r="M95" s="266"/>
      <c r="N95" s="315">
        <f t="shared" si="15"/>
        <v>0</v>
      </c>
      <c r="O95" s="300">
        <f t="shared" si="16"/>
        <v>0</v>
      </c>
      <c r="P95" s="300">
        <f t="shared" si="17"/>
        <v>0</v>
      </c>
      <c r="Q95" s="338">
        <f t="shared" si="18"/>
        <v>0</v>
      </c>
      <c r="R95" s="393">
        <f t="shared" si="19"/>
        <v>0</v>
      </c>
      <c r="S95" s="393">
        <f t="shared" si="20"/>
        <v>0</v>
      </c>
      <c r="T95" s="394">
        <f t="shared" si="21"/>
        <v>0</v>
      </c>
      <c r="U95" s="393">
        <f t="shared" si="22"/>
        <v>0</v>
      </c>
      <c r="V95" s="393">
        <f t="shared" si="23"/>
        <v>0</v>
      </c>
      <c r="W95" s="395">
        <f t="shared" si="24"/>
        <v>0</v>
      </c>
      <c r="X95" s="396">
        <f t="shared" si="25"/>
        <v>0</v>
      </c>
      <c r="Y95" s="211">
        <f t="shared" si="14"/>
        <v>0</v>
      </c>
      <c r="Z95" s="289"/>
      <c r="AA95" s="290" t="str" cm="1">
        <f t="array" ref="AA95">_xlfn.IFS(Y95&gt;L95,"KO : Le montant retenu est supérieur au montant présenté. Merci de revoir la ligne de charges d'amortissement ou plafonner son montant.",L95=0,"",Y95=L95,"OK",Y95&lt;L95,"Montant instruit inférieur au montant présenté.")</f>
        <v/>
      </c>
      <c r="AB95" s="400">
        <f t="shared" si="26"/>
        <v>0</v>
      </c>
    </row>
    <row r="96" spans="1:28">
      <c r="A96" s="37">
        <v>92</v>
      </c>
      <c r="B96" s="257"/>
      <c r="C96" s="257"/>
      <c r="D96" s="257"/>
      <c r="E96" s="258"/>
      <c r="F96" s="280"/>
      <c r="G96" s="281"/>
      <c r="H96" s="267"/>
      <c r="I96" s="257"/>
      <c r="J96" s="257"/>
      <c r="K96" s="268"/>
      <c r="L96" s="392"/>
      <c r="M96" s="266"/>
      <c r="N96" s="315">
        <f t="shared" si="15"/>
        <v>0</v>
      </c>
      <c r="O96" s="300">
        <f t="shared" si="16"/>
        <v>0</v>
      </c>
      <c r="P96" s="300">
        <f t="shared" si="17"/>
        <v>0</v>
      </c>
      <c r="Q96" s="338">
        <f t="shared" si="18"/>
        <v>0</v>
      </c>
      <c r="R96" s="393">
        <f t="shared" si="19"/>
        <v>0</v>
      </c>
      <c r="S96" s="393">
        <f t="shared" si="20"/>
        <v>0</v>
      </c>
      <c r="T96" s="394">
        <f t="shared" si="21"/>
        <v>0</v>
      </c>
      <c r="U96" s="393">
        <f t="shared" si="22"/>
        <v>0</v>
      </c>
      <c r="V96" s="393">
        <f t="shared" si="23"/>
        <v>0</v>
      </c>
      <c r="W96" s="395">
        <f t="shared" si="24"/>
        <v>0</v>
      </c>
      <c r="X96" s="396">
        <f t="shared" si="25"/>
        <v>0</v>
      </c>
      <c r="Y96" s="211">
        <f t="shared" ref="Y96:Y104" si="27">X96</f>
        <v>0</v>
      </c>
      <c r="Z96" s="289"/>
      <c r="AA96" s="290" t="str" cm="1">
        <f t="array" ref="AA96">_xlfn.IFS(Y96&gt;L96,"KO : Le montant retenu est supérieur au montant présenté. Merci de revoir la ligne de charges d'amortissement ou plafonner son montant.",L96=0,"",Y96=L96,"OK",Y96&lt;L96,"Montant instruit inférieur au montant présenté.")</f>
        <v/>
      </c>
      <c r="AB96" s="400">
        <f t="shared" si="26"/>
        <v>0</v>
      </c>
    </row>
    <row r="97" spans="1:28">
      <c r="A97" s="37">
        <v>93</v>
      </c>
      <c r="B97" s="257"/>
      <c r="C97" s="257"/>
      <c r="D97" s="257"/>
      <c r="E97" s="258"/>
      <c r="F97" s="280"/>
      <c r="G97" s="281"/>
      <c r="H97" s="267"/>
      <c r="I97" s="257"/>
      <c r="J97" s="257"/>
      <c r="K97" s="268"/>
      <c r="L97" s="392"/>
      <c r="M97" s="266"/>
      <c r="N97" s="315">
        <f t="shared" si="15"/>
        <v>0</v>
      </c>
      <c r="O97" s="300">
        <f t="shared" si="16"/>
        <v>0</v>
      </c>
      <c r="P97" s="300">
        <f t="shared" si="17"/>
        <v>0</v>
      </c>
      <c r="Q97" s="338">
        <f t="shared" si="18"/>
        <v>0</v>
      </c>
      <c r="R97" s="393">
        <f t="shared" si="19"/>
        <v>0</v>
      </c>
      <c r="S97" s="393">
        <f t="shared" si="20"/>
        <v>0</v>
      </c>
      <c r="T97" s="394">
        <f t="shared" si="21"/>
        <v>0</v>
      </c>
      <c r="U97" s="393">
        <f t="shared" si="22"/>
        <v>0</v>
      </c>
      <c r="V97" s="393">
        <f t="shared" si="23"/>
        <v>0</v>
      </c>
      <c r="W97" s="395">
        <f t="shared" si="24"/>
        <v>0</v>
      </c>
      <c r="X97" s="396">
        <f t="shared" si="25"/>
        <v>0</v>
      </c>
      <c r="Y97" s="211">
        <f t="shared" si="27"/>
        <v>0</v>
      </c>
      <c r="Z97" s="289"/>
      <c r="AA97" s="290" t="str" cm="1">
        <f t="array" ref="AA97">_xlfn.IFS(Y97&gt;L97,"KO : Le montant retenu est supérieur au montant présenté. Merci de revoir la ligne de charges d'amortissement ou plafonner son montant.",L97=0,"",Y97=L97,"OK",Y97&lt;L97,"Montant instruit inférieur au montant présenté.")</f>
        <v/>
      </c>
      <c r="AB97" s="400">
        <f t="shared" si="26"/>
        <v>0</v>
      </c>
    </row>
    <row r="98" spans="1:28">
      <c r="A98" s="37">
        <v>94</v>
      </c>
      <c r="B98" s="257"/>
      <c r="C98" s="257"/>
      <c r="D98" s="257"/>
      <c r="E98" s="258"/>
      <c r="F98" s="280"/>
      <c r="G98" s="281"/>
      <c r="H98" s="267"/>
      <c r="I98" s="257"/>
      <c r="J98" s="257"/>
      <c r="K98" s="268"/>
      <c r="L98" s="392"/>
      <c r="M98" s="266"/>
      <c r="N98" s="315">
        <f t="shared" si="15"/>
        <v>0</v>
      </c>
      <c r="O98" s="300">
        <f t="shared" si="16"/>
        <v>0</v>
      </c>
      <c r="P98" s="300">
        <f t="shared" si="17"/>
        <v>0</v>
      </c>
      <c r="Q98" s="338">
        <f t="shared" si="18"/>
        <v>0</v>
      </c>
      <c r="R98" s="393">
        <f t="shared" si="19"/>
        <v>0</v>
      </c>
      <c r="S98" s="393">
        <f t="shared" si="20"/>
        <v>0</v>
      </c>
      <c r="T98" s="394">
        <f t="shared" si="21"/>
        <v>0</v>
      </c>
      <c r="U98" s="393">
        <f t="shared" si="22"/>
        <v>0</v>
      </c>
      <c r="V98" s="393">
        <f t="shared" si="23"/>
        <v>0</v>
      </c>
      <c r="W98" s="395">
        <f t="shared" si="24"/>
        <v>0</v>
      </c>
      <c r="X98" s="396">
        <f t="shared" si="25"/>
        <v>0</v>
      </c>
      <c r="Y98" s="211">
        <f t="shared" si="27"/>
        <v>0</v>
      </c>
      <c r="Z98" s="289"/>
      <c r="AA98" s="290" t="str" cm="1">
        <f t="array" ref="AA98">_xlfn.IFS(Y98&gt;L98,"KO : Le montant retenu est supérieur au montant présenté. Merci de revoir la ligne de charges d'amortissement ou plafonner son montant.",L98=0,"",Y98=L98,"OK",Y98&lt;L98,"Montant instruit inférieur au montant présenté.")</f>
        <v/>
      </c>
      <c r="AB98" s="400">
        <f t="shared" si="26"/>
        <v>0</v>
      </c>
    </row>
    <row r="99" spans="1:28">
      <c r="A99" s="37">
        <v>95</v>
      </c>
      <c r="B99" s="257"/>
      <c r="C99" s="257"/>
      <c r="D99" s="257"/>
      <c r="E99" s="258"/>
      <c r="F99" s="280"/>
      <c r="G99" s="281"/>
      <c r="H99" s="267"/>
      <c r="I99" s="257"/>
      <c r="J99" s="257"/>
      <c r="K99" s="268"/>
      <c r="L99" s="392"/>
      <c r="M99" s="266"/>
      <c r="N99" s="315">
        <f t="shared" si="15"/>
        <v>0</v>
      </c>
      <c r="O99" s="300">
        <f t="shared" si="16"/>
        <v>0</v>
      </c>
      <c r="P99" s="300">
        <f t="shared" si="17"/>
        <v>0</v>
      </c>
      <c r="Q99" s="338">
        <f t="shared" si="18"/>
        <v>0</v>
      </c>
      <c r="R99" s="393">
        <f t="shared" si="19"/>
        <v>0</v>
      </c>
      <c r="S99" s="393">
        <f t="shared" si="20"/>
        <v>0</v>
      </c>
      <c r="T99" s="394">
        <f t="shared" si="21"/>
        <v>0</v>
      </c>
      <c r="U99" s="393">
        <f t="shared" si="22"/>
        <v>0</v>
      </c>
      <c r="V99" s="393">
        <f t="shared" si="23"/>
        <v>0</v>
      </c>
      <c r="W99" s="395">
        <f t="shared" si="24"/>
        <v>0</v>
      </c>
      <c r="X99" s="396">
        <f t="shared" si="25"/>
        <v>0</v>
      </c>
      <c r="Y99" s="211">
        <f t="shared" si="27"/>
        <v>0</v>
      </c>
      <c r="Z99" s="289"/>
      <c r="AA99" s="290" t="str" cm="1">
        <f t="array" ref="AA99">_xlfn.IFS(Y99&gt;L99,"KO : Le montant retenu est supérieur au montant présenté. Merci de revoir la ligne de charges d'amortissement ou plafonner son montant.",L99=0,"",Y99=L99,"OK",Y99&lt;L99,"Montant instruit inférieur au montant présenté.")</f>
        <v/>
      </c>
      <c r="AB99" s="400">
        <f t="shared" si="26"/>
        <v>0</v>
      </c>
    </row>
    <row r="100" spans="1:28">
      <c r="A100" s="37">
        <v>96</v>
      </c>
      <c r="B100" s="257"/>
      <c r="C100" s="257"/>
      <c r="D100" s="257"/>
      <c r="E100" s="258"/>
      <c r="F100" s="280"/>
      <c r="G100" s="281"/>
      <c r="H100" s="267"/>
      <c r="I100" s="257"/>
      <c r="J100" s="257"/>
      <c r="K100" s="268"/>
      <c r="L100" s="392"/>
      <c r="M100" s="266"/>
      <c r="N100" s="315">
        <f t="shared" si="15"/>
        <v>0</v>
      </c>
      <c r="O100" s="300">
        <f t="shared" si="16"/>
        <v>0</v>
      </c>
      <c r="P100" s="300">
        <f t="shared" si="17"/>
        <v>0</v>
      </c>
      <c r="Q100" s="338">
        <f t="shared" si="18"/>
        <v>0</v>
      </c>
      <c r="R100" s="393">
        <f t="shared" si="19"/>
        <v>0</v>
      </c>
      <c r="S100" s="393">
        <f t="shared" si="20"/>
        <v>0</v>
      </c>
      <c r="T100" s="394">
        <f t="shared" si="21"/>
        <v>0</v>
      </c>
      <c r="U100" s="393">
        <f t="shared" si="22"/>
        <v>0</v>
      </c>
      <c r="V100" s="393">
        <f t="shared" si="23"/>
        <v>0</v>
      </c>
      <c r="W100" s="395">
        <f t="shared" si="24"/>
        <v>0</v>
      </c>
      <c r="X100" s="396">
        <f t="shared" si="25"/>
        <v>0</v>
      </c>
      <c r="Y100" s="211">
        <f t="shared" si="27"/>
        <v>0</v>
      </c>
      <c r="Z100" s="289"/>
      <c r="AA100" s="290" t="str" cm="1">
        <f t="array" ref="AA100">_xlfn.IFS(Y100&gt;L100,"KO : Le montant retenu est supérieur au montant présenté. Merci de revoir la ligne de charges d'amortissement ou plafonner son montant.",L100=0,"",Y100=L100,"OK",Y100&lt;L100,"Montant instruit inférieur au montant présenté.")</f>
        <v/>
      </c>
      <c r="AB100" s="400">
        <f t="shared" si="26"/>
        <v>0</v>
      </c>
    </row>
    <row r="101" spans="1:28">
      <c r="A101" s="37">
        <v>97</v>
      </c>
      <c r="B101" s="257"/>
      <c r="C101" s="257"/>
      <c r="D101" s="257"/>
      <c r="E101" s="258"/>
      <c r="F101" s="280"/>
      <c r="G101" s="281"/>
      <c r="H101" s="267"/>
      <c r="I101" s="257"/>
      <c r="J101" s="257"/>
      <c r="K101" s="268"/>
      <c r="L101" s="392"/>
      <c r="M101" s="266"/>
      <c r="N101" s="315">
        <f t="shared" si="15"/>
        <v>0</v>
      </c>
      <c r="O101" s="300">
        <f t="shared" si="16"/>
        <v>0</v>
      </c>
      <c r="P101" s="300">
        <f t="shared" si="17"/>
        <v>0</v>
      </c>
      <c r="Q101" s="338">
        <f t="shared" si="18"/>
        <v>0</v>
      </c>
      <c r="R101" s="393">
        <f t="shared" si="19"/>
        <v>0</v>
      </c>
      <c r="S101" s="393">
        <f t="shared" si="20"/>
        <v>0</v>
      </c>
      <c r="T101" s="394">
        <f t="shared" si="21"/>
        <v>0</v>
      </c>
      <c r="U101" s="393">
        <f t="shared" si="22"/>
        <v>0</v>
      </c>
      <c r="V101" s="393">
        <f t="shared" si="23"/>
        <v>0</v>
      </c>
      <c r="W101" s="395">
        <f t="shared" si="24"/>
        <v>0</v>
      </c>
      <c r="X101" s="396">
        <f t="shared" si="25"/>
        <v>0</v>
      </c>
      <c r="Y101" s="211">
        <f t="shared" si="27"/>
        <v>0</v>
      </c>
      <c r="Z101" s="289"/>
      <c r="AA101" s="290" t="str" cm="1">
        <f t="array" ref="AA101">_xlfn.IFS(Y101&gt;L101,"KO : Le montant retenu est supérieur au montant présenté. Merci de revoir la ligne de charges d'amortissement ou plafonner son montant.",L101=0,"",Y101=L101,"OK",Y101&lt;L101,"Montant instruit inférieur au montant présenté.")</f>
        <v/>
      </c>
      <c r="AB101" s="400">
        <f t="shared" si="26"/>
        <v>0</v>
      </c>
    </row>
    <row r="102" spans="1:28">
      <c r="A102" s="37">
        <v>98</v>
      </c>
      <c r="B102" s="257"/>
      <c r="C102" s="257"/>
      <c r="D102" s="257"/>
      <c r="E102" s="258"/>
      <c r="F102" s="280"/>
      <c r="G102" s="281"/>
      <c r="H102" s="267"/>
      <c r="I102" s="257"/>
      <c r="J102" s="257"/>
      <c r="K102" s="268"/>
      <c r="L102" s="392"/>
      <c r="M102" s="266"/>
      <c r="N102" s="315">
        <f t="shared" si="15"/>
        <v>0</v>
      </c>
      <c r="O102" s="300">
        <f t="shared" si="16"/>
        <v>0</v>
      </c>
      <c r="P102" s="300">
        <f t="shared" si="17"/>
        <v>0</v>
      </c>
      <c r="Q102" s="338">
        <f t="shared" si="18"/>
        <v>0</v>
      </c>
      <c r="R102" s="393">
        <f t="shared" si="19"/>
        <v>0</v>
      </c>
      <c r="S102" s="393">
        <f t="shared" si="20"/>
        <v>0</v>
      </c>
      <c r="T102" s="394">
        <f t="shared" si="21"/>
        <v>0</v>
      </c>
      <c r="U102" s="393">
        <f t="shared" si="22"/>
        <v>0</v>
      </c>
      <c r="V102" s="393">
        <f t="shared" si="23"/>
        <v>0</v>
      </c>
      <c r="W102" s="395">
        <f t="shared" si="24"/>
        <v>0</v>
      </c>
      <c r="X102" s="396">
        <f t="shared" si="25"/>
        <v>0</v>
      </c>
      <c r="Y102" s="211">
        <f t="shared" si="27"/>
        <v>0</v>
      </c>
      <c r="Z102" s="289"/>
      <c r="AA102" s="290" t="str" cm="1">
        <f t="array" ref="AA102">_xlfn.IFS(Y102&gt;L102,"KO : Le montant retenu est supérieur au montant présenté. Merci de revoir la ligne de charges d'amortissement ou plafonner son montant.",L102=0,"",Y102=L102,"OK",Y102&lt;L102,"Montant instruit inférieur au montant présenté.")</f>
        <v/>
      </c>
      <c r="AB102" s="400">
        <f t="shared" si="26"/>
        <v>0</v>
      </c>
    </row>
    <row r="103" spans="1:28">
      <c r="A103" s="37">
        <v>99</v>
      </c>
      <c r="B103" s="257"/>
      <c r="C103" s="257"/>
      <c r="D103" s="257"/>
      <c r="E103" s="258"/>
      <c r="F103" s="280"/>
      <c r="G103" s="281"/>
      <c r="H103" s="267"/>
      <c r="I103" s="257"/>
      <c r="J103" s="257"/>
      <c r="K103" s="268"/>
      <c r="L103" s="392"/>
      <c r="M103" s="266"/>
      <c r="N103" s="315">
        <f t="shared" si="15"/>
        <v>0</v>
      </c>
      <c r="O103" s="300">
        <f t="shared" si="16"/>
        <v>0</v>
      </c>
      <c r="P103" s="300">
        <f t="shared" si="17"/>
        <v>0</v>
      </c>
      <c r="Q103" s="338">
        <f t="shared" si="18"/>
        <v>0</v>
      </c>
      <c r="R103" s="393">
        <f t="shared" si="19"/>
        <v>0</v>
      </c>
      <c r="S103" s="393">
        <f t="shared" si="20"/>
        <v>0</v>
      </c>
      <c r="T103" s="394">
        <f t="shared" si="21"/>
        <v>0</v>
      </c>
      <c r="U103" s="393">
        <f t="shared" si="22"/>
        <v>0</v>
      </c>
      <c r="V103" s="393">
        <f t="shared" si="23"/>
        <v>0</v>
      </c>
      <c r="W103" s="395">
        <f t="shared" si="24"/>
        <v>0</v>
      </c>
      <c r="X103" s="396">
        <f t="shared" si="25"/>
        <v>0</v>
      </c>
      <c r="Y103" s="211">
        <f t="shared" si="27"/>
        <v>0</v>
      </c>
      <c r="Z103" s="289"/>
      <c r="AA103" s="290" t="str" cm="1">
        <f t="array" ref="AA103">_xlfn.IFS(Y103&gt;L103,"KO : Le montant retenu est supérieur au montant présenté. Merci de revoir la ligne de charges d'amortissement ou plafonner son montant.",L103=0,"",Y103=L103,"OK",Y103&lt;L103,"Montant instruit inférieur au montant présenté.")</f>
        <v/>
      </c>
      <c r="AB103" s="400">
        <f t="shared" si="26"/>
        <v>0</v>
      </c>
    </row>
    <row r="104" spans="1:28">
      <c r="A104" s="37">
        <v>100</v>
      </c>
      <c r="B104" s="257"/>
      <c r="C104" s="257"/>
      <c r="D104" s="257"/>
      <c r="E104" s="258"/>
      <c r="F104" s="282"/>
      <c r="G104" s="281"/>
      <c r="H104" s="267"/>
      <c r="I104" s="257"/>
      <c r="J104" s="257"/>
      <c r="K104" s="268"/>
      <c r="L104" s="392"/>
      <c r="M104" s="266"/>
      <c r="N104" s="315">
        <f t="shared" si="15"/>
        <v>0</v>
      </c>
      <c r="O104" s="300">
        <f t="shared" si="16"/>
        <v>0</v>
      </c>
      <c r="P104" s="300">
        <f t="shared" si="17"/>
        <v>0</v>
      </c>
      <c r="Q104" s="338">
        <f t="shared" si="18"/>
        <v>0</v>
      </c>
      <c r="R104" s="393">
        <f t="shared" si="19"/>
        <v>0</v>
      </c>
      <c r="S104" s="393">
        <f t="shared" si="20"/>
        <v>0</v>
      </c>
      <c r="T104" s="394">
        <f t="shared" si="21"/>
        <v>0</v>
      </c>
      <c r="U104" s="393">
        <f t="shared" si="22"/>
        <v>0</v>
      </c>
      <c r="V104" s="393">
        <f t="shared" si="23"/>
        <v>0</v>
      </c>
      <c r="W104" s="395">
        <f t="shared" si="24"/>
        <v>0</v>
      </c>
      <c r="X104" s="396">
        <f t="shared" si="25"/>
        <v>0</v>
      </c>
      <c r="Y104" s="211">
        <f t="shared" si="27"/>
        <v>0</v>
      </c>
      <c r="Z104" s="289"/>
      <c r="AA104" s="290" t="str" cm="1">
        <f t="array" ref="AA104">_xlfn.IFS(Y104&gt;L104,"KO : Le montant retenu est supérieur au montant présenté. Merci de revoir la ligne de charges d'amortissement ou plafonner son montant.",L104=0,"",Y104=L104,"OK",Y104&lt;L104,"Montant instruit inférieur au montant présenté.")</f>
        <v/>
      </c>
      <c r="AB104" s="400">
        <f t="shared" si="26"/>
        <v>0</v>
      </c>
    </row>
    <row r="105" spans="1:28">
      <c r="A105" s="526" t="s">
        <v>52</v>
      </c>
      <c r="B105" s="527"/>
      <c r="C105" s="527"/>
      <c r="D105" s="527"/>
      <c r="E105" s="527"/>
      <c r="F105" s="527"/>
      <c r="G105" s="527"/>
      <c r="H105" s="527"/>
      <c r="I105" s="527"/>
      <c r="J105" s="527"/>
      <c r="K105" s="527"/>
      <c r="L105" s="84">
        <f>SUM(L5:L104)</f>
        <v>0</v>
      </c>
      <c r="M105" s="212"/>
      <c r="N105" s="528" t="s">
        <v>53</v>
      </c>
      <c r="O105" s="496"/>
      <c r="P105" s="496"/>
      <c r="Q105" s="496"/>
      <c r="R105" s="496"/>
      <c r="S105" s="496"/>
      <c r="T105" s="496"/>
      <c r="U105" s="496"/>
      <c r="V105" s="496"/>
      <c r="W105" s="496"/>
      <c r="X105" s="342"/>
      <c r="Y105" s="398">
        <f>SUM(Y5:Y104)</f>
        <v>0</v>
      </c>
      <c r="Z105" s="529"/>
      <c r="AA105" s="530"/>
      <c r="AB105" s="343">
        <f>SUM(AB5:AB104)</f>
        <v>0</v>
      </c>
    </row>
  </sheetData>
  <sheetProtection algorithmName="SHA-512" hashValue="OjrC/a3uT3lTsbHIzBZaXypRxwULiu+voKs8AfKrd/ZVD2kwXYhCy+5hgyUZtRYyt6HxZEZJC1KJn0WNuyV5NQ==" saltValue="jfDpu3D345jqEZYqSnOKuw==" spinCount="100000" sheet="1" selectLockedCells="1"/>
  <mergeCells count="8">
    <mergeCell ref="A105:K105"/>
    <mergeCell ref="N105:W105"/>
    <mergeCell ref="Z105:AA105"/>
    <mergeCell ref="A1:M1"/>
    <mergeCell ref="N1:AB1"/>
    <mergeCell ref="A2:A3"/>
    <mergeCell ref="I2:J2"/>
    <mergeCell ref="U2:V2"/>
  </mergeCells>
  <conditionalFormatting sqref="N5:N104">
    <cfRule type="cellIs" dxfId="12" priority="4" stopIfTrue="1" operator="notEqual">
      <formula>B5</formula>
    </cfRule>
  </conditionalFormatting>
  <conditionalFormatting sqref="Y5:Y104">
    <cfRule type="cellIs" dxfId="11" priority="7" stopIfTrue="1" operator="notEqual">
      <formula>J5</formula>
    </cfRule>
  </conditionalFormatting>
  <conditionalFormatting sqref="AA5:AA104">
    <cfRule type="containsText" dxfId="10" priority="1" operator="containsText" text="OK">
      <formula>NOT(ISERROR(SEARCH("OK",AA5)))</formula>
    </cfRule>
    <cfRule type="containsText" dxfId="9" priority="2" operator="containsText" text="KO">
      <formula>NOT(ISERROR(SEARCH("KO",AA5)))</formula>
    </cfRule>
    <cfRule type="containsText" dxfId="8" priority="3" operator="containsText" text="Attention">
      <formula>NOT(ISERROR(SEARCH("Attention",AA5)))</formula>
    </cfRule>
  </conditionalFormatting>
  <dataValidations count="4">
    <dataValidation type="list" allowBlank="1" showInputMessage="1" showErrorMessage="1" sqref="C4:C104 O4:O104" xr:uid="{BB4CFF25-DF80-4818-8139-EF354962236D}">
      <formula1>"Neuf, Occasion"</formula1>
    </dataValidation>
    <dataValidation type="list" allowBlank="1" showInputMessage="1" showErrorMessage="1" promptTitle="Sélectionnez un poste de dépense" prompt="Cliquez sur le menu déroulant" sqref="F104" xr:uid="{A9081E4A-44DC-4349-8641-3E801806A48A}">
      <formula1>"Equipement modernisation sécurisation , Investissements bâtiments , Matériel végétal , Projets plantations , Equipement irrigation , Investissement performance énergétique , Investissement commercialisation , Travaux voiries , Agrotourisme , Diversificat."</formula1>
    </dataValidation>
    <dataValidation type="list" allowBlank="1" showInputMessage="1" showErrorMessage="1" promptTitle="Sélectionnez un poste de dépense" prompt="Cliquez sur le menu déroulant" sqref="F4:F103" xr:uid="{68CC63C8-F6AA-4F7F-90C1-DA82641C0E32}">
      <mc:AlternateContent xmlns:x12ac="http://schemas.microsoft.com/office/spreadsheetml/2011/1/ac" xmlns:mc="http://schemas.openxmlformats.org/markup-compatibility/2006">
        <mc:Choice Requires="x12ac">
          <x12ac:list>"Investissements commercialisation, technologies, procédures ", Investissements équins , Investissements forêt-bois</x12ac:list>
        </mc:Choice>
        <mc:Fallback>
          <formula1>"Investissements commercialisation, technologies, procédures , Investissements équins , Investissements forêt-bois"</formula1>
        </mc:Fallback>
      </mc:AlternateContent>
    </dataValidation>
    <dataValidation type="list" allowBlank="1" showInputMessage="1" showErrorMessage="1" promptTitle="Sélectionnez une sous-opération " prompt="Cliquez sur le menu déroulant et associez une sous-opération au poste choisi tel que présenté dans l'onglet 0" sqref="G4:G104" xr:uid="{22B6E328-58BC-43AE-80E4-B24E49E4CBCA}">
      <mc:AlternateContent xmlns:x12ac="http://schemas.microsoft.com/office/spreadsheetml/2011/1/ac" xmlns:mc="http://schemas.openxmlformats.org/markup-compatibility/2006">
        <mc:Choice Requires="x12ac">
          <x12ac:list>"Commercialisation produits agricoles, introduction technologies et procédures ", Filière équine , Filière forêt-bois</x12ac:list>
        </mc:Choice>
        <mc:Fallback>
          <formula1>"Commercialisation produits agricoles, introduction technologies et procédures , Filière équine , Filière forêt-bois"</formula1>
        </mc:Fallback>
      </mc:AlternateContent>
    </dataValidation>
  </dataValidations>
  <pageMargins left="0.7" right="0.7" top="0.75" bottom="0.75" header="0.3" footer="0.3"/>
  <pageSetup paperSize="9" scale="1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78D2-F8F9-4BE6-A3E5-69C0B7AE6043}">
  <sheetPr codeName="Feuil3"/>
  <dimension ref="A1:P12"/>
  <sheetViews>
    <sheetView showGridLines="0" zoomScale="69" zoomScaleNormal="60" workbookViewId="0">
      <selection activeCell="D6" sqref="D6"/>
    </sheetView>
  </sheetViews>
  <sheetFormatPr baseColWidth="10" defaultColWidth="11.42578125" defaultRowHeight="15" outlineLevelCol="1"/>
  <cols>
    <col min="1" max="4" width="27.7109375" customWidth="1"/>
    <col min="5" max="5" width="44.7109375" customWidth="1"/>
    <col min="6" max="6" width="37.85546875" customWidth="1" outlineLevel="1"/>
    <col min="7" max="8" width="27.7109375" customWidth="1" outlineLevel="1"/>
    <col min="9" max="9" width="27.42578125" customWidth="1" outlineLevel="1"/>
    <col min="10" max="10" width="19.7109375" customWidth="1" outlineLevel="1"/>
    <col min="11" max="11" width="29.7109375" customWidth="1" outlineLevel="1"/>
    <col min="12" max="12" width="33.28515625" customWidth="1" outlineLevel="1"/>
    <col min="13" max="13" width="35.7109375" customWidth="1" outlineLevel="1"/>
    <col min="14" max="14" width="44.42578125" customWidth="1" outlineLevel="1"/>
    <col min="15" max="15" width="22.7109375" customWidth="1"/>
    <col min="16" max="16" width="15.28515625" customWidth="1"/>
  </cols>
  <sheetData>
    <row r="1" spans="1:16" ht="70.5" customHeight="1">
      <c r="A1" s="536" t="s">
        <v>430</v>
      </c>
      <c r="B1" s="537"/>
      <c r="C1" s="537"/>
      <c r="D1" s="537"/>
      <c r="E1" s="537"/>
      <c r="F1" s="538"/>
      <c r="G1" s="533" t="s">
        <v>432</v>
      </c>
      <c r="H1" s="534"/>
      <c r="I1" s="534"/>
      <c r="J1" s="534"/>
      <c r="K1" s="534"/>
      <c r="L1" s="534"/>
      <c r="M1" s="534"/>
      <c r="N1" s="534"/>
      <c r="O1" s="534"/>
      <c r="P1" s="535"/>
    </row>
    <row r="2" spans="1:16" ht="39.6" customHeight="1">
      <c r="A2" s="539" t="s">
        <v>431</v>
      </c>
      <c r="B2" s="539"/>
      <c r="C2" s="539"/>
      <c r="D2" s="539"/>
      <c r="E2" s="539"/>
      <c r="F2" s="539"/>
      <c r="G2" s="540" t="s">
        <v>426</v>
      </c>
      <c r="H2" s="540"/>
      <c r="I2" s="540"/>
      <c r="J2" s="540"/>
      <c r="K2" s="540"/>
      <c r="L2" s="540"/>
      <c r="M2" s="540"/>
      <c r="N2" s="540"/>
      <c r="O2" s="540"/>
      <c r="P2" s="540"/>
    </row>
    <row r="3" spans="1:16" ht="75">
      <c r="A3" s="321" t="s">
        <v>71</v>
      </c>
      <c r="B3" s="304" t="s">
        <v>72</v>
      </c>
      <c r="C3" s="304" t="s">
        <v>78</v>
      </c>
      <c r="D3" s="304" t="s">
        <v>418</v>
      </c>
      <c r="E3" s="304" t="s">
        <v>58</v>
      </c>
      <c r="F3" s="303" t="s">
        <v>73</v>
      </c>
      <c r="G3" s="334" t="s">
        <v>71</v>
      </c>
      <c r="H3" s="286" t="s">
        <v>72</v>
      </c>
      <c r="I3" s="293" t="s">
        <v>79</v>
      </c>
      <c r="J3" s="149" t="s">
        <v>74</v>
      </c>
      <c r="K3" s="286" t="s">
        <v>80</v>
      </c>
      <c r="L3" s="286" t="s">
        <v>418</v>
      </c>
      <c r="M3" s="286" t="s">
        <v>58</v>
      </c>
      <c r="N3" s="286" t="s">
        <v>59</v>
      </c>
      <c r="O3" s="286" t="s">
        <v>43</v>
      </c>
      <c r="P3" s="286" t="s">
        <v>19</v>
      </c>
    </row>
    <row r="4" spans="1:16" ht="150">
      <c r="A4" s="323" t="s">
        <v>597</v>
      </c>
      <c r="B4" s="305" t="s">
        <v>75</v>
      </c>
      <c r="C4" s="305" t="s">
        <v>607</v>
      </c>
      <c r="D4" s="305" t="s">
        <v>60</v>
      </c>
      <c r="E4" s="305" t="s">
        <v>60</v>
      </c>
      <c r="F4" s="306" t="s">
        <v>76</v>
      </c>
      <c r="G4" s="369" t="s">
        <v>591</v>
      </c>
      <c r="H4" s="370" t="s">
        <v>47</v>
      </c>
      <c r="I4" s="370" t="s">
        <v>47</v>
      </c>
      <c r="J4" s="361" t="s">
        <v>47</v>
      </c>
      <c r="K4" s="287" t="s">
        <v>61</v>
      </c>
      <c r="L4" s="370" t="s">
        <v>47</v>
      </c>
      <c r="M4" s="370" t="s">
        <v>47</v>
      </c>
      <c r="N4" s="287" t="s">
        <v>48</v>
      </c>
      <c r="O4" s="287" t="s">
        <v>49</v>
      </c>
      <c r="P4" s="287" t="s">
        <v>50</v>
      </c>
    </row>
    <row r="5" spans="1:16">
      <c r="A5" s="362" t="s">
        <v>608</v>
      </c>
      <c r="B5" s="363">
        <f>'2 - Frais de personnel'!O4</f>
        <v>3000</v>
      </c>
      <c r="C5" s="363">
        <f>B5*0.15</f>
        <v>450</v>
      </c>
      <c r="D5" s="72" t="s">
        <v>613</v>
      </c>
      <c r="E5" s="72" t="s">
        <v>614</v>
      </c>
      <c r="F5" s="209"/>
      <c r="G5" s="371" t="str">
        <f t="shared" ref="G5:I6" si="0">A5</f>
        <v>Exemple : Coûts indirects</v>
      </c>
      <c r="H5" s="363">
        <f t="shared" si="0"/>
        <v>3000</v>
      </c>
      <c r="I5" s="363">
        <f t="shared" si="0"/>
        <v>450</v>
      </c>
      <c r="J5" s="186"/>
      <c r="K5" s="376"/>
      <c r="L5" s="377" t="str">
        <f t="shared" ref="L5:M6" si="1">D5</f>
        <v xml:space="preserve">Investissements équins </v>
      </c>
      <c r="M5" s="377" t="str">
        <f t="shared" si="1"/>
        <v xml:space="preserve">Filière équine </v>
      </c>
      <c r="N5" s="378"/>
      <c r="O5" s="376"/>
      <c r="P5" s="376"/>
    </row>
    <row r="6" spans="1:16">
      <c r="A6" s="364" t="s">
        <v>609</v>
      </c>
      <c r="B6" s="363" t="e">
        <f>'2 - Frais de personnel'!O105</f>
        <v>#DIV/0!</v>
      </c>
      <c r="C6" s="365" t="e">
        <f>B6*0.15</f>
        <v>#DIV/0!</v>
      </c>
      <c r="D6" s="255"/>
      <c r="E6" s="256"/>
      <c r="F6" s="269"/>
      <c r="G6" s="372" t="str">
        <f t="shared" si="0"/>
        <v>Coûts indirects</v>
      </c>
      <c r="H6" s="373" t="e">
        <f t="shared" si="0"/>
        <v>#DIV/0!</v>
      </c>
      <c r="I6" s="373" t="e">
        <f t="shared" si="0"/>
        <v>#DIV/0!</v>
      </c>
      <c r="J6" s="166" t="e">
        <f>B6</f>
        <v>#DIV/0!</v>
      </c>
      <c r="K6" s="379"/>
      <c r="L6" s="380">
        <f>D6</f>
        <v>0</v>
      </c>
      <c r="M6" s="380">
        <f t="shared" si="1"/>
        <v>0</v>
      </c>
      <c r="N6" s="289"/>
      <c r="O6" s="381" t="e">
        <f>_xlfn.IFS(J6&gt;I6,"KO : Le montant retenu est supérieur au montant présenté.",I6=0,"",J6=I6,"OK",J6&lt;I6,"Montant instruit inférieur au montant présenté.")</f>
        <v>#DIV/0!</v>
      </c>
      <c r="P6" s="382" t="e">
        <f>I6-K6</f>
        <v>#DIV/0!</v>
      </c>
    </row>
    <row r="7" spans="1:16">
      <c r="A7" s="366" t="s">
        <v>77</v>
      </c>
      <c r="B7" s="367" t="e">
        <f>SUM(B6)</f>
        <v>#DIV/0!</v>
      </c>
      <c r="C7" s="368" t="e">
        <f>SUM(C6)</f>
        <v>#DIV/0!</v>
      </c>
      <c r="D7" s="227"/>
      <c r="E7" s="227"/>
      <c r="F7" s="148"/>
      <c r="G7" s="374" t="str">
        <f>A7</f>
        <v>TOTAL</v>
      </c>
      <c r="H7" s="375" t="e">
        <f>B7</f>
        <v>#DIV/0!</v>
      </c>
      <c r="I7" s="375" t="e">
        <f>I6</f>
        <v>#DIV/0!</v>
      </c>
      <c r="J7" s="166" t="e">
        <f>SUM(J6)</f>
        <v>#DIV/0!</v>
      </c>
      <c r="K7" s="383"/>
      <c r="L7" s="383"/>
      <c r="M7" s="383"/>
      <c r="N7" s="289"/>
      <c r="O7" s="384"/>
      <c r="P7" s="385"/>
    </row>
    <row r="8" spans="1:16">
      <c r="D8" s="3"/>
    </row>
    <row r="10" spans="1:16">
      <c r="D10" s="3"/>
    </row>
    <row r="11" spans="1:16">
      <c r="D11" s="3"/>
    </row>
    <row r="12" spans="1:16">
      <c r="D12" s="3"/>
    </row>
  </sheetData>
  <sheetProtection algorithmName="SHA-512" hashValue="4dNXpNEH/RHe+PMWo2ZJsNENCZeKcX9ZGfqIHLKv31+3h+NDl2t+IEN9lSbWkumM03rBa3h9qMlC5kYkctvXFA==" saltValue="bBrFKYPy96OObgiudOvfRw==" spinCount="100000" sheet="1" objects="1" scenarios="1"/>
  <mergeCells count="4">
    <mergeCell ref="G1:P1"/>
    <mergeCell ref="A1:F1"/>
    <mergeCell ref="A2:F2"/>
    <mergeCell ref="G2:P2"/>
  </mergeCells>
  <conditionalFormatting sqref="G6:I6 G7:H7">
    <cfRule type="cellIs" dxfId="7" priority="252" operator="notEqual">
      <formula>A6</formula>
    </cfRule>
  </conditionalFormatting>
  <conditionalFormatting sqref="J6:K6 J7">
    <cfRule type="cellIs" dxfId="6" priority="254" operator="notEqual">
      <formula>H6</formula>
    </cfRule>
  </conditionalFormatting>
  <conditionalFormatting sqref="L6:M6">
    <cfRule type="cellIs" dxfId="5" priority="3" operator="notEqual">
      <formula>I6</formula>
    </cfRule>
  </conditionalFormatting>
  <conditionalFormatting sqref="O6">
    <cfRule type="containsText" dxfId="4" priority="13" operator="containsText" text="OK">
      <formula>NOT(ISERROR(SEARCH("OK",O6)))</formula>
    </cfRule>
    <cfRule type="containsText" dxfId="3" priority="14" operator="containsText" text="KO">
      <formula>NOT(ISERROR(SEARCH("KO",O6)))</formula>
    </cfRule>
    <cfRule type="containsText" dxfId="2" priority="15" operator="containsText" text="Attention">
      <formula>NOT(ISERROR(SEARCH("Attention",O6)))</formula>
    </cfRule>
  </conditionalFormatting>
  <dataValidations count="2">
    <dataValidation type="list" allowBlank="1" showInputMessage="1" showErrorMessage="1" promptTitle="Sélectionnez un poste de dépense" prompt="Cliquez sur le menu déroulant" sqref="D5:D6" xr:uid="{B28FC345-1937-4F73-B64D-4C813A63ADFD}">
      <mc:AlternateContent xmlns:x12ac="http://schemas.microsoft.com/office/spreadsheetml/2011/1/ac" xmlns:mc="http://schemas.openxmlformats.org/markup-compatibility/2006">
        <mc:Choice Requires="x12ac">
          <x12ac:list>"Investissements commercialisation, technologies, procédures ", Investissements équins , Investissements forêt-bois</x12ac:list>
        </mc:Choice>
        <mc:Fallback>
          <formula1>"Investissements commercialisation, technologies, procédures , Investissements équins , Investissements forêt-bois"</formula1>
        </mc:Fallback>
      </mc:AlternateContent>
    </dataValidation>
    <dataValidation type="list" allowBlank="1" showInputMessage="1" showErrorMessage="1" promptTitle="Sélectionnez une sous-opération " prompt="Cliquez sur le menu déroulant et associez une sous-opération au poste choisi tel que présenté dans l'onglet 0" sqref="E5:E6" xr:uid="{637C488F-938F-4DCA-8E1B-22A60844AC24}">
      <mc:AlternateContent xmlns:x12ac="http://schemas.microsoft.com/office/spreadsheetml/2011/1/ac" xmlns:mc="http://schemas.openxmlformats.org/markup-compatibility/2006">
        <mc:Choice Requires="x12ac">
          <x12ac:list>"Commercialisation produits agricoles, introduction technologies et procédures ", Filière équine , Filière forêt-bois</x12ac:list>
        </mc:Choice>
        <mc:Fallback>
          <formula1>"Commercialisation produits agricoles, introduction technologies et procédures , Filière équine , Filière forêt-bois"</formula1>
        </mc:Fallback>
      </mc:AlternateContent>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0F521B8-E03E-4FA7-912F-C4F1B91C6FA6}">
          <x14:formula1>
            <xm:f>'Paramétrage V2'!#REF!</xm:f>
          </x14:formula1>
          <xm:sqref>G6:G7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1E08-11EA-40AC-A839-2CEB7AEA4354}">
  <sheetPr codeName="Feuil17">
    <pageSetUpPr fitToPage="1"/>
  </sheetPr>
  <dimension ref="A1:AC58"/>
  <sheetViews>
    <sheetView showGridLines="0" zoomScale="72" zoomScaleNormal="70" workbookViewId="0">
      <selection activeCell="D3" sqref="D3"/>
    </sheetView>
  </sheetViews>
  <sheetFormatPr baseColWidth="10" defaultColWidth="11.42578125" defaultRowHeight="15"/>
  <cols>
    <col min="1" max="1" width="23.42578125" customWidth="1"/>
    <col min="2" max="2" width="32.7109375" customWidth="1"/>
    <col min="3" max="3" width="26.7109375" customWidth="1"/>
    <col min="4" max="4" width="26.85546875" customWidth="1"/>
    <col min="5" max="5" width="84.85546875" customWidth="1"/>
    <col min="6" max="8" width="20.7109375" customWidth="1"/>
    <col min="9" max="9" width="32.140625" customWidth="1"/>
    <col min="10" max="10" width="43" style="1" customWidth="1"/>
    <col min="11" max="16" width="20.7109375" style="1" customWidth="1"/>
    <col min="17" max="19" width="27.7109375" hidden="1" customWidth="1"/>
    <col min="20" max="20" width="22.140625" hidden="1" customWidth="1"/>
    <col min="21" max="28" width="19.7109375" hidden="1" customWidth="1"/>
    <col min="29" max="29" width="50.42578125" hidden="1" customWidth="1"/>
    <col min="30" max="30" width="0" hidden="1" customWidth="1"/>
  </cols>
  <sheetData>
    <row r="1" spans="1:29" ht="80.25" customHeight="1" thickBot="1">
      <c r="A1" s="548" t="s">
        <v>81</v>
      </c>
      <c r="B1" s="548"/>
      <c r="C1" s="548"/>
      <c r="D1" s="548"/>
      <c r="E1" s="548"/>
      <c r="F1" s="548"/>
      <c r="G1" s="548"/>
      <c r="H1" s="548"/>
      <c r="I1" s="548"/>
      <c r="J1" s="548"/>
      <c r="K1" s="548"/>
      <c r="L1" s="548"/>
      <c r="M1" s="548"/>
      <c r="N1" s="548"/>
      <c r="O1" s="548"/>
      <c r="P1" s="549"/>
      <c r="Q1" s="572" t="s">
        <v>82</v>
      </c>
      <c r="R1" s="573"/>
      <c r="S1" s="573"/>
      <c r="T1" s="574"/>
      <c r="V1" s="132" t="s">
        <v>83</v>
      </c>
      <c r="Z1" s="1"/>
      <c r="AA1" s="1"/>
      <c r="AB1" s="1"/>
    </row>
    <row r="2" spans="1:29" s="88" customFormat="1" ht="19.5" thickBot="1">
      <c r="B2" s="554" t="s">
        <v>84</v>
      </c>
      <c r="C2" s="555"/>
      <c r="D2" s="108" t="s">
        <v>85</v>
      </c>
      <c r="E2" s="87"/>
      <c r="F2" s="127"/>
      <c r="H2" s="127"/>
      <c r="J2" s="127"/>
      <c r="K2" s="87"/>
      <c r="L2" s="87"/>
      <c r="M2" s="127"/>
      <c r="N2" s="127"/>
      <c r="O2" s="127"/>
      <c r="P2" s="87"/>
      <c r="Q2" s="554" t="s">
        <v>84</v>
      </c>
      <c r="R2" s="555"/>
      <c r="S2" s="118" t="s">
        <v>86</v>
      </c>
      <c r="T2" s="108" t="s">
        <v>87</v>
      </c>
      <c r="V2" s="127" t="s">
        <v>88</v>
      </c>
      <c r="X2" s="127" t="s">
        <v>89</v>
      </c>
      <c r="Z2" s="127" t="s">
        <v>90</v>
      </c>
      <c r="AA2" s="87"/>
      <c r="AB2" s="127" t="s">
        <v>91</v>
      </c>
    </row>
    <row r="3" spans="1:29" s="88" customFormat="1" ht="18.75">
      <c r="B3" s="556" t="s">
        <v>92</v>
      </c>
      <c r="C3" s="557"/>
      <c r="D3" s="349"/>
      <c r="E3" s="87"/>
      <c r="F3" s="127"/>
      <c r="H3" s="127"/>
      <c r="J3" s="127"/>
      <c r="K3" s="87"/>
      <c r="L3" s="87"/>
      <c r="M3" s="127"/>
      <c r="N3" s="127"/>
      <c r="O3" s="127"/>
      <c r="P3" s="87"/>
      <c r="Q3" s="556" t="s">
        <v>92</v>
      </c>
      <c r="R3" s="557"/>
      <c r="S3" s="112" t="e">
        <f>#REF!+#REF!+#REF!+#REF!+#REF!+#REF!+#REF!+#REF!+#REF!+#REF!+#REF!+#REF!</f>
        <v>#REF!</v>
      </c>
      <c r="T3" s="107" t="e">
        <f>#REF!-S3</f>
        <v>#REF!</v>
      </c>
      <c r="V3" s="127" t="s">
        <v>93</v>
      </c>
      <c r="X3" s="127" t="s">
        <v>94</v>
      </c>
      <c r="Z3" s="127" t="s">
        <v>95</v>
      </c>
      <c r="AA3" s="87"/>
      <c r="AB3" s="127" t="s">
        <v>96</v>
      </c>
    </row>
    <row r="4" spans="1:29" s="88" customFormat="1" ht="19.5" thickBot="1">
      <c r="B4" s="558" t="s">
        <v>97</v>
      </c>
      <c r="C4" s="559"/>
      <c r="D4" s="348"/>
      <c r="E4" s="87"/>
      <c r="F4" s="127"/>
      <c r="H4" s="127"/>
      <c r="J4" s="127"/>
      <c r="K4" s="87"/>
      <c r="L4" s="87"/>
      <c r="M4" s="142"/>
      <c r="N4" s="142"/>
      <c r="O4" s="142"/>
      <c r="P4" s="87"/>
      <c r="Q4" s="558" t="s">
        <v>97</v>
      </c>
      <c r="R4" s="559"/>
      <c r="S4" s="89" t="e">
        <f>#REF!+#REF!</f>
        <v>#REF!</v>
      </c>
      <c r="T4" s="99" t="e">
        <f>#REF!-S4</f>
        <v>#REF!</v>
      </c>
      <c r="V4" s="127" t="s">
        <v>98</v>
      </c>
      <c r="X4" s="127" t="s">
        <v>99</v>
      </c>
      <c r="Z4" s="127" t="s">
        <v>100</v>
      </c>
      <c r="AA4" s="87"/>
      <c r="AB4" s="87"/>
    </row>
    <row r="5" spans="1:29" s="88" customFormat="1" ht="19.5" thickBot="1">
      <c r="B5" s="554" t="s">
        <v>101</v>
      </c>
      <c r="C5" s="555"/>
      <c r="D5" s="109">
        <f>SUM(D3:D4)</f>
        <v>0</v>
      </c>
      <c r="E5" s="87"/>
      <c r="F5" s="127"/>
      <c r="H5" s="127"/>
      <c r="J5" s="127"/>
      <c r="K5" s="87"/>
      <c r="L5" s="87"/>
      <c r="M5" s="87"/>
      <c r="N5" s="87"/>
      <c r="O5" s="87"/>
      <c r="P5" s="87"/>
      <c r="Q5" s="554" t="s">
        <v>101</v>
      </c>
      <c r="R5" s="555"/>
      <c r="S5" s="113" t="e">
        <f>SUM(S3:S4)</f>
        <v>#REF!</v>
      </c>
      <c r="T5" s="109" t="e">
        <f>SUM(T3:T4)</f>
        <v>#REF!</v>
      </c>
      <c r="V5" s="127" t="s">
        <v>102</v>
      </c>
      <c r="X5" s="127" t="s">
        <v>103</v>
      </c>
      <c r="Z5" s="127" t="s">
        <v>104</v>
      </c>
      <c r="AA5" s="87"/>
      <c r="AB5" s="87"/>
    </row>
    <row r="6" spans="1:29" s="88" customFormat="1" ht="19.5" thickBot="1">
      <c r="B6" s="550" t="s">
        <v>105</v>
      </c>
      <c r="C6" s="551"/>
      <c r="D6" s="347">
        <f>'A- Ressources prévisionnelles'!E44</f>
        <v>0</v>
      </c>
      <c r="E6" s="87"/>
      <c r="J6" s="87"/>
      <c r="K6" s="87"/>
      <c r="L6" s="87"/>
      <c r="M6" s="87"/>
      <c r="N6" s="87"/>
      <c r="O6" s="87"/>
      <c r="P6" s="87"/>
      <c r="Q6" s="550" t="s">
        <v>106</v>
      </c>
      <c r="R6" s="551"/>
      <c r="S6" s="114">
        <f>'A- Ressources prévisionnelles'!H44</f>
        <v>0</v>
      </c>
      <c r="T6" s="115" t="e">
        <f>#REF!-S6</f>
        <v>#REF!</v>
      </c>
      <c r="Z6" s="87"/>
      <c r="AA6" s="87"/>
      <c r="AB6" s="87"/>
    </row>
    <row r="7" spans="1:29" ht="95.45" customHeight="1" thickBot="1">
      <c r="B7" s="552" t="s">
        <v>107</v>
      </c>
      <c r="C7" s="553"/>
      <c r="D7" s="346" t="s">
        <v>453</v>
      </c>
      <c r="E7" s="1"/>
      <c r="Q7" s="580" t="s">
        <v>108</v>
      </c>
      <c r="R7" s="581"/>
      <c r="S7" s="116" t="e">
        <f>S5-S6</f>
        <v>#REF!</v>
      </c>
      <c r="T7" s="117"/>
    </row>
    <row r="8" spans="1:29" ht="54.95" customHeight="1">
      <c r="B8" s="566" t="s">
        <v>454</v>
      </c>
      <c r="C8" s="567"/>
      <c r="D8" s="198">
        <f>I47</f>
        <v>0</v>
      </c>
      <c r="E8" s="1"/>
      <c r="Q8" s="195"/>
      <c r="R8" s="195"/>
      <c r="S8" s="196"/>
      <c r="T8" s="197"/>
    </row>
    <row r="9" spans="1:29" ht="37.5" customHeight="1">
      <c r="B9" s="568" t="s">
        <v>455</v>
      </c>
      <c r="C9" s="569"/>
      <c r="D9" s="202">
        <f>K47</f>
        <v>0</v>
      </c>
      <c r="E9" s="1"/>
      <c r="Q9" s="195"/>
      <c r="R9" s="195"/>
      <c r="S9" s="196"/>
      <c r="T9" s="197"/>
    </row>
    <row r="10" spans="1:29" ht="38.450000000000003" customHeight="1">
      <c r="B10" s="568" t="s">
        <v>456</v>
      </c>
      <c r="C10" s="569"/>
      <c r="D10" s="202">
        <f>M47</f>
        <v>0</v>
      </c>
      <c r="E10" s="1"/>
      <c r="Q10" s="195"/>
      <c r="R10" s="195"/>
      <c r="S10" s="196"/>
      <c r="T10" s="197"/>
    </row>
    <row r="11" spans="1:29" ht="34.5" customHeight="1" thickBot="1">
      <c r="B11" s="570" t="s">
        <v>457</v>
      </c>
      <c r="C11" s="571"/>
      <c r="D11" s="203">
        <f>O47</f>
        <v>0</v>
      </c>
      <c r="E11" s="1"/>
      <c r="Q11" s="195"/>
      <c r="R11" s="195"/>
      <c r="S11" s="196"/>
      <c r="T11" s="197"/>
    </row>
    <row r="12" spans="1:29" ht="15.75" thickBot="1">
      <c r="B12" s="1"/>
      <c r="C12" s="1"/>
      <c r="D12" s="1"/>
      <c r="E12" s="1"/>
    </row>
    <row r="13" spans="1:29" ht="66" customHeight="1" thickBot="1">
      <c r="A13" s="563" t="s">
        <v>415</v>
      </c>
      <c r="B13" s="564"/>
      <c r="C13" s="564"/>
      <c r="D13" s="565"/>
      <c r="E13" s="560" t="s">
        <v>109</v>
      </c>
      <c r="F13" s="561"/>
      <c r="G13" s="561"/>
      <c r="H13" s="561"/>
      <c r="I13" s="561"/>
      <c r="J13" s="561"/>
      <c r="K13" s="561"/>
      <c r="L13" s="561"/>
      <c r="M13" s="561"/>
      <c r="N13" s="561"/>
      <c r="O13" s="561"/>
      <c r="P13" s="562"/>
      <c r="Q13" s="572" t="s">
        <v>110</v>
      </c>
      <c r="R13" s="573"/>
      <c r="S13" s="574"/>
      <c r="T13" s="577" t="s">
        <v>111</v>
      </c>
      <c r="U13" s="578"/>
      <c r="V13" s="578"/>
      <c r="W13" s="578"/>
      <c r="X13" s="578"/>
      <c r="Y13" s="578"/>
      <c r="Z13" s="578"/>
      <c r="AA13" s="578"/>
      <c r="AB13" s="578"/>
      <c r="AC13" s="579"/>
    </row>
    <row r="14" spans="1:29" s="93" customFormat="1" ht="60.75" thickBot="1">
      <c r="A14" s="103" t="s">
        <v>416</v>
      </c>
      <c r="B14" s="104" t="s">
        <v>112</v>
      </c>
      <c r="C14" s="104" t="s">
        <v>113</v>
      </c>
      <c r="D14" s="105" t="s">
        <v>114</v>
      </c>
      <c r="E14" s="103" t="s">
        <v>634</v>
      </c>
      <c r="F14" s="104" t="s">
        <v>629</v>
      </c>
      <c r="G14" s="104" t="s">
        <v>630</v>
      </c>
      <c r="H14" s="104" t="s">
        <v>624</v>
      </c>
      <c r="I14" s="104" t="s">
        <v>631</v>
      </c>
      <c r="J14" s="104" t="s">
        <v>118</v>
      </c>
      <c r="K14" s="104" t="s">
        <v>119</v>
      </c>
      <c r="L14" s="104" t="s">
        <v>435</v>
      </c>
      <c r="M14" s="104" t="s">
        <v>120</v>
      </c>
      <c r="N14" s="104" t="s">
        <v>437</v>
      </c>
      <c r="O14" s="106" t="s">
        <v>632</v>
      </c>
      <c r="P14" s="229" t="s">
        <v>438</v>
      </c>
      <c r="Q14" s="103" t="s">
        <v>122</v>
      </c>
      <c r="R14" s="104" t="s">
        <v>113</v>
      </c>
      <c r="S14" s="105" t="s">
        <v>114</v>
      </c>
      <c r="T14" s="103" t="s">
        <v>123</v>
      </c>
      <c r="U14" s="104" t="s">
        <v>115</v>
      </c>
      <c r="V14" s="104" t="s">
        <v>116</v>
      </c>
      <c r="W14" s="104" t="s">
        <v>124</v>
      </c>
      <c r="X14" s="104" t="s">
        <v>117</v>
      </c>
      <c r="Y14" s="104" t="s">
        <v>125</v>
      </c>
      <c r="Z14" s="104" t="s">
        <v>126</v>
      </c>
      <c r="AA14" s="104" t="s">
        <v>127</v>
      </c>
      <c r="AB14" s="104" t="s">
        <v>121</v>
      </c>
      <c r="AC14" s="106" t="s">
        <v>41</v>
      </c>
    </row>
    <row r="15" spans="1:29" s="93" customFormat="1" ht="135.75" thickBot="1">
      <c r="A15" s="155"/>
      <c r="B15" s="151"/>
      <c r="C15" s="151"/>
      <c r="D15" s="230"/>
      <c r="E15" s="240" t="s">
        <v>615</v>
      </c>
      <c r="F15" s="233"/>
      <c r="G15" s="232" t="s">
        <v>617</v>
      </c>
      <c r="H15" s="252">
        <v>7000000</v>
      </c>
      <c r="I15" s="232" t="s">
        <v>439</v>
      </c>
      <c r="J15" s="234" t="s">
        <v>589</v>
      </c>
      <c r="K15" s="232" t="s">
        <v>616</v>
      </c>
      <c r="L15" s="233"/>
      <c r="M15" s="232" t="s">
        <v>436</v>
      </c>
      <c r="N15" s="233" t="s">
        <v>436</v>
      </c>
      <c r="O15" s="233"/>
      <c r="P15" s="233"/>
      <c r="Q15" s="231"/>
      <c r="R15" s="151"/>
      <c r="S15" s="152"/>
      <c r="T15" s="150"/>
      <c r="U15" s="151"/>
      <c r="V15" s="151"/>
      <c r="W15" s="151"/>
      <c r="X15" s="151"/>
      <c r="Y15" s="151"/>
      <c r="Z15" s="151"/>
      <c r="AA15" s="151"/>
      <c r="AB15" s="154"/>
      <c r="AC15" s="153"/>
    </row>
    <row r="16" spans="1:29" ht="15.75" thickBot="1">
      <c r="A16" s="280"/>
      <c r="B16" s="281"/>
      <c r="C16" s="190">
        <f>SUMIFS('1 - Investissements'!$Y$5:$Y$104,'1 - Investissements'!$G$5:$G$104,'Syn dépenses Bénéficiaire'!B16)+SUMIFS('2 - Frais de personnel'!$O$5:$O$104,'2 - Frais de personnel'!$H$5:$H$104,'Syn dépenses Bénéficiaire'!B16)+SUMIFS('3 - Frais généraux'!$X$5:$X$104,'3 - Frais généraux'!$G$5:$G$104,'Syn dépenses Bénéficiaire'!B16)+SUMIFS('4 - Contributions en nature'!$I$5:$I$104,'4 - Contributions en nature'!$D$5:$D$104,'Syn dépenses Bénéficiaire'!B16)+SUMIFS('5 - Amortissement'!$L$5:$L$104,'5 - Amortissement'!$G$5:$G$104,'Syn dépenses Bénéficiaire'!B16)+SUMIFS('6 Taux forfait. coûts indirects'!$C$6,'6 Taux forfait. coûts indirects'!$E$6,'Syn dépenses Bénéficiaire'!B16)</f>
        <v>0</v>
      </c>
      <c r="D16" s="162" t="e">
        <f>C16/$C$47</f>
        <v>#DIV/0!</v>
      </c>
      <c r="E16" s="350"/>
      <c r="F16" s="101">
        <f>E16*C16</f>
        <v>0</v>
      </c>
      <c r="G16" s="352"/>
      <c r="H16" s="353"/>
      <c r="I16" s="101">
        <f>IF(F16&gt;H16,H16,(IF(F16&lt;G16,0,C16*E16)))</f>
        <v>0</v>
      </c>
      <c r="J16" s="356"/>
      <c r="K16" s="101">
        <f>I16*J16</f>
        <v>0</v>
      </c>
      <c r="L16" s="101" t="e">
        <f>K16/C16</f>
        <v>#DIV/0!</v>
      </c>
      <c r="M16" s="101">
        <f>I16-K16</f>
        <v>0</v>
      </c>
      <c r="N16" s="191" t="e">
        <f>M16/C16</f>
        <v>#DIV/0!</v>
      </c>
      <c r="O16" s="133">
        <f>B16-H16</f>
        <v>0</v>
      </c>
      <c r="P16" s="133" t="e">
        <f>O16/C16</f>
        <v>#DIV/0!</v>
      </c>
      <c r="Q16" s="100" t="s">
        <v>128</v>
      </c>
      <c r="R16" s="101" t="e">
        <f>(SUMIF(#REF!,Q16,#REF!))+(SUMIF(#REF!,Q16,#REF!))+(SUMIF(#REF!,Q16,#REF!))+(SUMIF(#REF!,Q16,#REF!))+(SUMIF(#REF!,Q16,#REF!))+(SUMIF(#REF!,Q16,#REF!))+(SUMIF(#REF!,Q16,#REF!))+(SUMIF(#REF!,Q16,#REF!))+(SUMIF(#REF!,Q16,#REF!))+(SUMIF(#REF!,Q16,#REF!))+(SUMIF(#REF!,Q16,#REF!))+(SUMIF(#REF!,Q16,#REF!))+(SUMIF('6 Taux forfait. coûts indirects'!#REF!,Q16,'6 Taux forfait. coûts indirects'!#REF!))</f>
        <v>#REF!</v>
      </c>
      <c r="S16" s="102" t="e">
        <f t="shared" ref="S16:S46" si="0">R16/$R$47</f>
        <v>#REF!</v>
      </c>
      <c r="T16" s="119">
        <f>E16</f>
        <v>0</v>
      </c>
      <c r="U16" s="101" t="e">
        <f>T16*R16</f>
        <v>#REF!</v>
      </c>
      <c r="V16" s="120">
        <f>G16</f>
        <v>0</v>
      </c>
      <c r="W16" s="101">
        <f>H16</f>
        <v>0</v>
      </c>
      <c r="X16" s="101" t="e">
        <f>IF(U16&gt;W16,W16,(IF(U16&lt;V16,0,R16*T16)))</f>
        <v>#REF!</v>
      </c>
      <c r="Y16" s="121">
        <f>J16</f>
        <v>0</v>
      </c>
      <c r="Z16" s="110" t="e">
        <f>IF((X16*Y16)&gt;K16,K16,X16*Y16)</f>
        <v>#REF!</v>
      </c>
      <c r="AA16" s="110" t="e">
        <f>X16-Z16</f>
        <v>#REF!</v>
      </c>
      <c r="AB16" s="137" t="e">
        <f>R16-X16</f>
        <v>#REF!</v>
      </c>
      <c r="AC16" s="141"/>
    </row>
    <row r="17" spans="1:29" ht="15.75" thickBot="1">
      <c r="A17" s="280"/>
      <c r="B17" s="281"/>
      <c r="C17" s="190">
        <f>SUMIFS('1 - Investissements'!$Y$5:$Y$104,'1 - Investissements'!$G$5:$G$104,'Syn dépenses Bénéficiaire'!B17)+SUMIFS('2 - Frais de personnel'!$O$5:$O$104,'2 - Frais de personnel'!$H$5:$H$104,'Syn dépenses Bénéficiaire'!B17)+SUMIFS('3 - Frais généraux'!$X$5:$X$104,'3 - Frais généraux'!$G$5:$G$104,'Syn dépenses Bénéficiaire'!B17)+SUMIFS('4 - Contributions en nature'!$I$5:$I$104,'4 - Contributions en nature'!$D$5:$D$104,'Syn dépenses Bénéficiaire'!B17)+SUMIFS('5 - Amortissement'!$L$5:$L$104,'5 - Amortissement'!$G$5:$G$104,'Syn dépenses Bénéficiaire'!B17)+SUMIFS('6 Taux forfait. coûts indirects'!$C$6,'6 Taux forfait. coûts indirects'!$E$6,'Syn dépenses Bénéficiaire'!B17)</f>
        <v>0</v>
      </c>
      <c r="D17" s="95" t="e">
        <f t="shared" ref="D17:D46" si="1">C17/$C$47</f>
        <v>#DIV/0!</v>
      </c>
      <c r="E17" s="351"/>
      <c r="F17" s="76">
        <f>E17*C17</f>
        <v>0</v>
      </c>
      <c r="G17" s="354"/>
      <c r="H17" s="355"/>
      <c r="I17" s="76">
        <f>IF(F17&gt;H17,H17,(IF(F17&lt;G17,0,C17*E17)))</f>
        <v>0</v>
      </c>
      <c r="J17" s="357"/>
      <c r="K17" s="220">
        <f>I17*J17</f>
        <v>0</v>
      </c>
      <c r="L17" s="101" t="e">
        <f t="shared" ref="L17:L46" si="2">K17/C17</f>
        <v>#DIV/0!</v>
      </c>
      <c r="M17" s="76">
        <f t="shared" ref="M17:M46" si="3">I17-K17</f>
        <v>0</v>
      </c>
      <c r="N17" s="191" t="e">
        <f t="shared" ref="N17:N46" si="4">M17/C17</f>
        <v>#DIV/0!</v>
      </c>
      <c r="O17" s="134">
        <f t="shared" ref="O17:O46" si="5">B17-H17</f>
        <v>0</v>
      </c>
      <c r="P17" s="133" t="e">
        <f t="shared" ref="P17:P46" si="6">O17/C17</f>
        <v>#DIV/0!</v>
      </c>
      <c r="Q17" s="94" t="s">
        <v>129</v>
      </c>
      <c r="R17" s="101" t="e">
        <f>(SUMIF(#REF!,Q17,#REF!))+(SUMIF(#REF!,Q17,#REF!))+(SUMIF(#REF!,Q17,#REF!))+(SUMIF(#REF!,Q17,#REF!))+(SUMIF(#REF!,Q17,#REF!))+(SUMIF(#REF!,Q17,#REF!))+(SUMIF(#REF!,Q17,#REF!))+(SUMIF(#REF!,Q17,#REF!))+(SUMIF(#REF!,Q17,#REF!))+(SUMIF(#REF!,Q17,#REF!))+(SUMIF(#REF!,Q17,#REF!))+(SUMIF(#REF!,Q17,#REF!))+(SUMIF('6 Taux forfait. coûts indirects'!#REF!,Q17,'6 Taux forfait. coûts indirects'!#REF!))</f>
        <v>#REF!</v>
      </c>
      <c r="S17" s="102" t="e">
        <f t="shared" si="0"/>
        <v>#REF!</v>
      </c>
      <c r="T17" s="119">
        <f>E17</f>
        <v>0</v>
      </c>
      <c r="U17" s="101" t="e">
        <f>T17*R17</f>
        <v>#REF!</v>
      </c>
      <c r="V17" s="120">
        <f>G17</f>
        <v>0</v>
      </c>
      <c r="W17" s="101">
        <f>H17</f>
        <v>0</v>
      </c>
      <c r="X17" s="101" t="e">
        <f>IF(U17&gt;W17,W17,(IF(U17&lt;V17,0,R17*T17)))</f>
        <v>#REF!</v>
      </c>
      <c r="Y17" s="121">
        <f>J17</f>
        <v>0</v>
      </c>
      <c r="Z17" s="110" t="e">
        <f>IF((X17*Y17)&gt;K17,K17,X17*Y17)</f>
        <v>#REF!</v>
      </c>
      <c r="AA17" s="110" t="e">
        <f>X17-Z17</f>
        <v>#REF!</v>
      </c>
      <c r="AB17" s="138" t="e">
        <f>R17-X17</f>
        <v>#REF!</v>
      </c>
      <c r="AC17" s="139"/>
    </row>
    <row r="18" spans="1:29" ht="15.75" thickBot="1">
      <c r="A18" s="280"/>
      <c r="B18" s="281"/>
      <c r="C18" s="190">
        <f>SUMIFS('1 - Investissements'!$Y$5:$Y$104,'1 - Investissements'!$G$5:$G$104,'Syn dépenses Bénéficiaire'!B18)+SUMIFS('2 - Frais de personnel'!$O$5:$O$104,'2 - Frais de personnel'!$H$5:$H$104,'Syn dépenses Bénéficiaire'!B18)+SUMIFS('3 - Frais généraux'!$X$5:$X$104,'3 - Frais généraux'!$G$5:$G$104,'Syn dépenses Bénéficiaire'!B18)+SUMIFS('4 - Contributions en nature'!$I$5:$I$104,'4 - Contributions en nature'!$D$5:$D$104,'Syn dépenses Bénéficiaire'!B18)+SUMIFS('5 - Amortissement'!$L$5:$L$104,'5 - Amortissement'!$G$5:$G$104,'Syn dépenses Bénéficiaire'!B18)+SUMIFS('6 Taux forfait. coûts indirects'!$C$6,'6 Taux forfait. coûts indirects'!$E$6,'Syn dépenses Bénéficiaire'!B18)</f>
        <v>0</v>
      </c>
      <c r="D18" s="95" t="e">
        <f t="shared" si="1"/>
        <v>#DIV/0!</v>
      </c>
      <c r="E18" s="351"/>
      <c r="F18" s="76">
        <f>E18*C18</f>
        <v>0</v>
      </c>
      <c r="G18" s="354"/>
      <c r="H18" s="355"/>
      <c r="I18" s="76">
        <f>IF(F18&gt;H18,H18,(IF(F18&lt;G18,0,C18*E18)))</f>
        <v>0</v>
      </c>
      <c r="J18" s="357"/>
      <c r="K18" s="76">
        <f t="shared" ref="K18:K46" si="7">I18*J18</f>
        <v>0</v>
      </c>
      <c r="L18" s="101" t="e">
        <f t="shared" si="2"/>
        <v>#DIV/0!</v>
      </c>
      <c r="M18" s="76">
        <f t="shared" si="3"/>
        <v>0</v>
      </c>
      <c r="N18" s="191" t="e">
        <f t="shared" si="4"/>
        <v>#DIV/0!</v>
      </c>
      <c r="O18" s="134">
        <f t="shared" si="5"/>
        <v>0</v>
      </c>
      <c r="P18" s="133" t="e">
        <f t="shared" si="6"/>
        <v>#DIV/0!</v>
      </c>
      <c r="Q18" s="94" t="s">
        <v>130</v>
      </c>
      <c r="R18" s="101" t="e">
        <f>(SUMIF(#REF!,Q18,#REF!))+(SUMIF(#REF!,Q18,#REF!))+(SUMIF(#REF!,Q18,#REF!))+(SUMIF(#REF!,Q18,#REF!))+(SUMIF(#REF!,Q18,#REF!))+(SUMIF(#REF!,Q18,#REF!))+(SUMIF(#REF!,Q18,#REF!))+(SUMIF(#REF!,Q18,#REF!))+(SUMIF(#REF!,Q18,#REF!))+(SUMIF(#REF!,Q18,#REF!))+(SUMIF(#REF!,Q18,#REF!))+(SUMIF(#REF!,Q18,#REF!))+(SUMIF('6 Taux forfait. coûts indirects'!#REF!,Q18,'6 Taux forfait. coûts indirects'!#REF!))</f>
        <v>#REF!</v>
      </c>
      <c r="S18" s="102" t="e">
        <f t="shared" si="0"/>
        <v>#REF!</v>
      </c>
      <c r="T18" s="119">
        <f t="shared" ref="T18:T46" si="8">E18</f>
        <v>0</v>
      </c>
      <c r="U18" s="101" t="e">
        <f t="shared" ref="U18:U46" si="9">T18*R18</f>
        <v>#REF!</v>
      </c>
      <c r="V18" s="120">
        <f>G18</f>
        <v>0</v>
      </c>
      <c r="W18" s="101">
        <f t="shared" ref="W18:W46" si="10">H18</f>
        <v>0</v>
      </c>
      <c r="X18" s="101" t="e">
        <f t="shared" ref="X18:X46" si="11">IF(U18&gt;W18,W18,(IF(U18&lt;V18,0,R18*T18)))</f>
        <v>#REF!</v>
      </c>
      <c r="Y18" s="121">
        <f t="shared" ref="Y18:Y46" si="12">J18</f>
        <v>0</v>
      </c>
      <c r="Z18" s="110" t="e">
        <f t="shared" ref="Z18:Z46" si="13">IF((X18*Y18)&gt;K18,K18,X18*Y18)</f>
        <v>#REF!</v>
      </c>
      <c r="AA18" s="110" t="e">
        <f t="shared" ref="AA18:AA46" si="14">X18-Z18</f>
        <v>#REF!</v>
      </c>
      <c r="AB18" s="138" t="e">
        <f t="shared" ref="AB18:AB46" si="15">R18-X18</f>
        <v>#REF!</v>
      </c>
      <c r="AC18" s="139"/>
    </row>
    <row r="19" spans="1:29" ht="15.75" thickBot="1">
      <c r="A19" s="280"/>
      <c r="B19" s="281"/>
      <c r="C19" s="190">
        <f>SUMIFS('1 - Investissements'!$Y$5:$Y$104,'1 - Investissements'!$G$5:$G$104,'Syn dépenses Bénéficiaire'!B19)+SUMIFS('2 - Frais de personnel'!$O$5:$O$104,'2 - Frais de personnel'!$H$5:$H$104,'Syn dépenses Bénéficiaire'!B19)+SUMIFS('3 - Frais généraux'!$X$5:$X$104,'3 - Frais généraux'!$G$5:$G$104,'Syn dépenses Bénéficiaire'!B19)+SUMIFS('4 - Contributions en nature'!$I$5:$I$104,'4 - Contributions en nature'!$D$5:$D$104,'Syn dépenses Bénéficiaire'!B19)+SUMIFS('5 - Amortissement'!$L$5:$L$104,'5 - Amortissement'!$G$5:$G$104,'Syn dépenses Bénéficiaire'!B19)+SUMIFS('6 Taux forfait. coûts indirects'!$C$6,'6 Taux forfait. coûts indirects'!$E$6,'Syn dépenses Bénéficiaire'!B19)</f>
        <v>0</v>
      </c>
      <c r="D19" s="95" t="e">
        <f t="shared" si="1"/>
        <v>#DIV/0!</v>
      </c>
      <c r="E19" s="351"/>
      <c r="F19" s="76">
        <f t="shared" ref="F19:F46" si="16">E19*C19</f>
        <v>0</v>
      </c>
      <c r="G19" s="354"/>
      <c r="H19" s="355"/>
      <c r="I19" s="76">
        <f t="shared" ref="I19:I46" si="17">IF(F19&gt;H19,H19,(IF(F19&lt;G19,0,C19*E19)))</f>
        <v>0</v>
      </c>
      <c r="J19" s="357"/>
      <c r="K19" s="76">
        <f t="shared" si="7"/>
        <v>0</v>
      </c>
      <c r="L19" s="101" t="e">
        <f t="shared" si="2"/>
        <v>#DIV/0!</v>
      </c>
      <c r="M19" s="76">
        <f t="shared" si="3"/>
        <v>0</v>
      </c>
      <c r="N19" s="191" t="e">
        <f t="shared" si="4"/>
        <v>#DIV/0!</v>
      </c>
      <c r="O19" s="134">
        <f t="shared" si="5"/>
        <v>0</v>
      </c>
      <c r="P19" s="133" t="e">
        <f t="shared" si="6"/>
        <v>#DIV/0!</v>
      </c>
      <c r="Q19" s="94" t="s">
        <v>131</v>
      </c>
      <c r="R19" s="101" t="e">
        <f>(SUMIF(#REF!,Q19,#REF!))+(SUMIF(#REF!,Q19,#REF!))+(SUMIF(#REF!,Q19,#REF!))+(SUMIF(#REF!,Q19,#REF!))+(SUMIF(#REF!,Q19,#REF!))+(SUMIF(#REF!,Q19,#REF!))+(SUMIF(#REF!,Q19,#REF!))+(SUMIF(#REF!,Q19,#REF!))+(SUMIF(#REF!,Q19,#REF!))+(SUMIF(#REF!,Q19,#REF!))+(SUMIF(#REF!,Q19,#REF!))+(SUMIF(#REF!,Q19,#REF!))+(SUMIF('6 Taux forfait. coûts indirects'!#REF!,Q19,'6 Taux forfait. coûts indirects'!#REF!))</f>
        <v>#REF!</v>
      </c>
      <c r="S19" s="102" t="e">
        <f t="shared" si="0"/>
        <v>#REF!</v>
      </c>
      <c r="T19" s="119">
        <f t="shared" si="8"/>
        <v>0</v>
      </c>
      <c r="U19" s="101" t="e">
        <f t="shared" si="9"/>
        <v>#REF!</v>
      </c>
      <c r="V19" s="120">
        <f t="shared" ref="V19:V46" si="18">G19</f>
        <v>0</v>
      </c>
      <c r="W19" s="101">
        <f t="shared" si="10"/>
        <v>0</v>
      </c>
      <c r="X19" s="101" t="e">
        <f t="shared" si="11"/>
        <v>#REF!</v>
      </c>
      <c r="Y19" s="121">
        <f t="shared" si="12"/>
        <v>0</v>
      </c>
      <c r="Z19" s="110" t="e">
        <f t="shared" si="13"/>
        <v>#REF!</v>
      </c>
      <c r="AA19" s="110" t="e">
        <f t="shared" si="14"/>
        <v>#REF!</v>
      </c>
      <c r="AB19" s="138" t="e">
        <f t="shared" si="15"/>
        <v>#REF!</v>
      </c>
      <c r="AC19" s="139"/>
    </row>
    <row r="20" spans="1:29" ht="15.75" thickBot="1">
      <c r="A20" s="280"/>
      <c r="B20" s="281"/>
      <c r="C20" s="190">
        <f>SUMIFS('1 - Investissements'!$Y$5:$Y$104,'1 - Investissements'!$G$5:$G$104,'Syn dépenses Bénéficiaire'!B20)+SUMIFS('2 - Frais de personnel'!$O$5:$O$104,'2 - Frais de personnel'!$H$5:$H$104,'Syn dépenses Bénéficiaire'!B20)+SUMIFS('3 - Frais généraux'!$X$5:$X$104,'3 - Frais généraux'!$G$5:$G$104,'Syn dépenses Bénéficiaire'!B20)+SUMIFS('4 - Contributions en nature'!$I$5:$I$104,'4 - Contributions en nature'!$D$5:$D$104,'Syn dépenses Bénéficiaire'!B20)+SUMIFS('5 - Amortissement'!$L$5:$L$104,'5 - Amortissement'!$G$5:$G$104,'Syn dépenses Bénéficiaire'!B20)+SUMIFS('6 Taux forfait. coûts indirects'!$C$6,'6 Taux forfait. coûts indirects'!$E$6,'Syn dépenses Bénéficiaire'!B20)</f>
        <v>0</v>
      </c>
      <c r="D20" s="95" t="e">
        <f t="shared" si="1"/>
        <v>#DIV/0!</v>
      </c>
      <c r="E20" s="351"/>
      <c r="F20" s="76">
        <f t="shared" si="16"/>
        <v>0</v>
      </c>
      <c r="G20" s="354"/>
      <c r="H20" s="355"/>
      <c r="I20" s="76">
        <f>IF(F20&gt;H20,H20,(IF(F20&lt;G20,0,C20*E20)))</f>
        <v>0</v>
      </c>
      <c r="J20" s="357"/>
      <c r="K20" s="76">
        <f t="shared" si="7"/>
        <v>0</v>
      </c>
      <c r="L20" s="101" t="e">
        <f t="shared" si="2"/>
        <v>#DIV/0!</v>
      </c>
      <c r="M20" s="76">
        <f t="shared" si="3"/>
        <v>0</v>
      </c>
      <c r="N20" s="191" t="e">
        <f t="shared" si="4"/>
        <v>#DIV/0!</v>
      </c>
      <c r="O20" s="134">
        <f t="shared" si="5"/>
        <v>0</v>
      </c>
      <c r="P20" s="133" t="e">
        <f t="shared" si="6"/>
        <v>#DIV/0!</v>
      </c>
      <c r="Q20" s="94" t="s">
        <v>132</v>
      </c>
      <c r="R20" s="101" t="e">
        <f>(SUMIF(#REF!,Q20,#REF!))+(SUMIF(#REF!,Q20,#REF!))+(SUMIF(#REF!,Q20,#REF!))+(SUMIF(#REF!,Q20,#REF!))+(SUMIF(#REF!,Q20,#REF!))+(SUMIF(#REF!,Q20,#REF!))+(SUMIF(#REF!,Q20,#REF!))+(SUMIF(#REF!,Q20,#REF!))+(SUMIF(#REF!,Q20,#REF!))+(SUMIF(#REF!,Q20,#REF!))+(SUMIF(#REF!,Q20,#REF!))+(SUMIF(#REF!,Q20,#REF!))+(SUMIF('6 Taux forfait. coûts indirects'!#REF!,Q20,'6 Taux forfait. coûts indirects'!#REF!))</f>
        <v>#REF!</v>
      </c>
      <c r="S20" s="102" t="e">
        <f t="shared" si="0"/>
        <v>#REF!</v>
      </c>
      <c r="T20" s="119">
        <f t="shared" si="8"/>
        <v>0</v>
      </c>
      <c r="U20" s="101" t="e">
        <f t="shared" si="9"/>
        <v>#REF!</v>
      </c>
      <c r="V20" s="120">
        <f t="shared" si="18"/>
        <v>0</v>
      </c>
      <c r="W20" s="101">
        <f t="shared" si="10"/>
        <v>0</v>
      </c>
      <c r="X20" s="101" t="e">
        <f t="shared" si="11"/>
        <v>#REF!</v>
      </c>
      <c r="Y20" s="121">
        <f t="shared" si="12"/>
        <v>0</v>
      </c>
      <c r="Z20" s="110" t="e">
        <f t="shared" si="13"/>
        <v>#REF!</v>
      </c>
      <c r="AA20" s="110" t="e">
        <f t="shared" si="14"/>
        <v>#REF!</v>
      </c>
      <c r="AB20" s="138" t="e">
        <f t="shared" si="15"/>
        <v>#REF!</v>
      </c>
      <c r="AC20" s="139"/>
    </row>
    <row r="21" spans="1:29" ht="15.75" thickBot="1">
      <c r="A21" s="280"/>
      <c r="B21" s="281"/>
      <c r="C21" s="190">
        <f>SUMIFS('1 - Investissements'!$Y$5:$Y$104,'1 - Investissements'!$G$5:$G$104,'Syn dépenses Bénéficiaire'!B21)+SUMIFS('2 - Frais de personnel'!$O$5:$O$104,'2 - Frais de personnel'!$H$5:$H$104,'Syn dépenses Bénéficiaire'!B21)+SUMIFS('3 - Frais généraux'!$X$5:$X$104,'3 - Frais généraux'!$G$5:$G$104,'Syn dépenses Bénéficiaire'!B21)+SUMIFS('4 - Contributions en nature'!$I$5:$I$104,'4 - Contributions en nature'!$D$5:$D$104,'Syn dépenses Bénéficiaire'!B21)+SUMIFS('5 - Amortissement'!$L$5:$L$104,'5 - Amortissement'!$G$5:$G$104,'Syn dépenses Bénéficiaire'!B21)+SUMIFS('6 Taux forfait. coûts indirects'!$C$6,'6 Taux forfait. coûts indirects'!$E$6,'Syn dépenses Bénéficiaire'!B21)</f>
        <v>0</v>
      </c>
      <c r="D21" s="95" t="e">
        <f t="shared" si="1"/>
        <v>#DIV/0!</v>
      </c>
      <c r="E21" s="351"/>
      <c r="F21" s="76">
        <f t="shared" si="16"/>
        <v>0</v>
      </c>
      <c r="G21" s="354"/>
      <c r="H21" s="355"/>
      <c r="I21" s="76">
        <f t="shared" si="17"/>
        <v>0</v>
      </c>
      <c r="J21" s="357"/>
      <c r="K21" s="76">
        <f t="shared" si="7"/>
        <v>0</v>
      </c>
      <c r="L21" s="101" t="e">
        <f t="shared" si="2"/>
        <v>#DIV/0!</v>
      </c>
      <c r="M21" s="76">
        <f t="shared" si="3"/>
        <v>0</v>
      </c>
      <c r="N21" s="191" t="e">
        <f t="shared" si="4"/>
        <v>#DIV/0!</v>
      </c>
      <c r="O21" s="134">
        <f t="shared" si="5"/>
        <v>0</v>
      </c>
      <c r="P21" s="133" t="e">
        <f t="shared" si="6"/>
        <v>#DIV/0!</v>
      </c>
      <c r="Q21" s="94" t="s">
        <v>133</v>
      </c>
      <c r="R21" s="101" t="e">
        <f>(SUMIF(#REF!,Q21,#REF!))+(SUMIF(#REF!,Q21,#REF!))+(SUMIF(#REF!,Q21,#REF!))+(SUMIF(#REF!,Q21,#REF!))+(SUMIF(#REF!,Q21,#REF!))+(SUMIF(#REF!,Q21,#REF!))+(SUMIF(#REF!,Q21,#REF!))+(SUMIF(#REF!,Q21,#REF!))+(SUMIF(#REF!,Q21,#REF!))+(SUMIF(#REF!,Q21,#REF!))+(SUMIF(#REF!,Q21,#REF!))+(SUMIF(#REF!,Q21,#REF!))+(SUMIF('6 Taux forfait. coûts indirects'!#REF!,Q21,'6 Taux forfait. coûts indirects'!#REF!))</f>
        <v>#REF!</v>
      </c>
      <c r="S21" s="102" t="e">
        <f t="shared" si="0"/>
        <v>#REF!</v>
      </c>
      <c r="T21" s="119">
        <f t="shared" si="8"/>
        <v>0</v>
      </c>
      <c r="U21" s="101" t="e">
        <f t="shared" si="9"/>
        <v>#REF!</v>
      </c>
      <c r="V21" s="120">
        <f t="shared" si="18"/>
        <v>0</v>
      </c>
      <c r="W21" s="101">
        <f t="shared" si="10"/>
        <v>0</v>
      </c>
      <c r="X21" s="101" t="e">
        <f t="shared" si="11"/>
        <v>#REF!</v>
      </c>
      <c r="Y21" s="121">
        <f t="shared" si="12"/>
        <v>0</v>
      </c>
      <c r="Z21" s="110" t="e">
        <f t="shared" si="13"/>
        <v>#REF!</v>
      </c>
      <c r="AA21" s="110" t="e">
        <f t="shared" si="14"/>
        <v>#REF!</v>
      </c>
      <c r="AB21" s="138" t="e">
        <f t="shared" si="15"/>
        <v>#REF!</v>
      </c>
      <c r="AC21" s="139"/>
    </row>
    <row r="22" spans="1:29" ht="15.75" thickBot="1">
      <c r="A22" s="280"/>
      <c r="B22" s="281"/>
      <c r="C22" s="190">
        <f>SUMIFS('1 - Investissements'!$Y$5:$Y$104,'1 - Investissements'!$G$5:$G$104,'Syn dépenses Bénéficiaire'!B22)+SUMIFS('2 - Frais de personnel'!$O$5:$O$104,'2 - Frais de personnel'!$H$5:$H$104,'Syn dépenses Bénéficiaire'!B22)+SUMIFS('3 - Frais généraux'!$X$5:$X$104,'3 - Frais généraux'!$G$5:$G$104,'Syn dépenses Bénéficiaire'!B22)+SUMIFS('4 - Contributions en nature'!$I$5:$I$104,'4 - Contributions en nature'!$D$5:$D$104,'Syn dépenses Bénéficiaire'!B22)+SUMIFS('5 - Amortissement'!$L$5:$L$104,'5 - Amortissement'!$G$5:$G$104,'Syn dépenses Bénéficiaire'!B22)+SUMIFS('6 Taux forfait. coûts indirects'!$C$6,'6 Taux forfait. coûts indirects'!$E$6,'Syn dépenses Bénéficiaire'!B22)</f>
        <v>0</v>
      </c>
      <c r="D22" s="95" t="e">
        <f t="shared" si="1"/>
        <v>#DIV/0!</v>
      </c>
      <c r="E22" s="351"/>
      <c r="F22" s="76">
        <f t="shared" si="16"/>
        <v>0</v>
      </c>
      <c r="G22" s="354"/>
      <c r="H22" s="355"/>
      <c r="I22" s="76">
        <f t="shared" si="17"/>
        <v>0</v>
      </c>
      <c r="J22" s="357"/>
      <c r="K22" s="76">
        <f t="shared" si="7"/>
        <v>0</v>
      </c>
      <c r="L22" s="101" t="e">
        <f t="shared" si="2"/>
        <v>#DIV/0!</v>
      </c>
      <c r="M22" s="76">
        <f t="shared" si="3"/>
        <v>0</v>
      </c>
      <c r="N22" s="191" t="e">
        <f t="shared" si="4"/>
        <v>#DIV/0!</v>
      </c>
      <c r="O22" s="134">
        <f t="shared" si="5"/>
        <v>0</v>
      </c>
      <c r="P22" s="133" t="e">
        <f t="shared" si="6"/>
        <v>#DIV/0!</v>
      </c>
      <c r="Q22" s="94" t="s">
        <v>134</v>
      </c>
      <c r="R22" s="101" t="e">
        <f>(SUMIF(#REF!,Q22,#REF!))+(SUMIF(#REF!,Q22,#REF!))+(SUMIF(#REF!,Q22,#REF!))+(SUMIF(#REF!,Q22,#REF!))+(SUMIF(#REF!,Q22,#REF!))+(SUMIF(#REF!,Q22,#REF!))+(SUMIF(#REF!,Q22,#REF!))+(SUMIF(#REF!,Q22,#REF!))+(SUMIF(#REF!,Q22,#REF!))+(SUMIF(#REF!,Q22,#REF!))+(SUMIF(#REF!,Q22,#REF!))+(SUMIF(#REF!,Q22,#REF!))+(SUMIF('6 Taux forfait. coûts indirects'!#REF!,Q22,'6 Taux forfait. coûts indirects'!#REF!))</f>
        <v>#REF!</v>
      </c>
      <c r="S22" s="102" t="e">
        <f t="shared" si="0"/>
        <v>#REF!</v>
      </c>
      <c r="T22" s="119">
        <f t="shared" si="8"/>
        <v>0</v>
      </c>
      <c r="U22" s="101" t="e">
        <f t="shared" si="9"/>
        <v>#REF!</v>
      </c>
      <c r="V22" s="120">
        <f t="shared" si="18"/>
        <v>0</v>
      </c>
      <c r="W22" s="101">
        <f t="shared" si="10"/>
        <v>0</v>
      </c>
      <c r="X22" s="101" t="e">
        <f t="shared" si="11"/>
        <v>#REF!</v>
      </c>
      <c r="Y22" s="121">
        <f t="shared" si="12"/>
        <v>0</v>
      </c>
      <c r="Z22" s="110" t="e">
        <f t="shared" si="13"/>
        <v>#REF!</v>
      </c>
      <c r="AA22" s="110" t="e">
        <f t="shared" si="14"/>
        <v>#REF!</v>
      </c>
      <c r="AB22" s="138" t="e">
        <f t="shared" si="15"/>
        <v>#REF!</v>
      </c>
      <c r="AC22" s="139"/>
    </row>
    <row r="23" spans="1:29" ht="15.75" thickBot="1">
      <c r="A23" s="280"/>
      <c r="B23" s="281"/>
      <c r="C23" s="190">
        <f>SUMIFS('1 - Investissements'!$Y$5:$Y$104,'1 - Investissements'!$G$5:$G$104,'Syn dépenses Bénéficiaire'!B23)+SUMIFS('2 - Frais de personnel'!$O$5:$O$104,'2 - Frais de personnel'!$H$5:$H$104,'Syn dépenses Bénéficiaire'!B23)+SUMIFS('3 - Frais généraux'!$X$5:$X$104,'3 - Frais généraux'!$G$5:$G$104,'Syn dépenses Bénéficiaire'!B23)+SUMIFS('4 - Contributions en nature'!$I$5:$I$104,'4 - Contributions en nature'!$D$5:$D$104,'Syn dépenses Bénéficiaire'!B23)+SUMIFS('5 - Amortissement'!$L$5:$L$104,'5 - Amortissement'!$G$5:$G$104,'Syn dépenses Bénéficiaire'!B23)+SUMIFS('6 Taux forfait. coûts indirects'!$C$6,'6 Taux forfait. coûts indirects'!$E$6,'Syn dépenses Bénéficiaire'!B23)</f>
        <v>0</v>
      </c>
      <c r="D23" s="95" t="e">
        <f t="shared" si="1"/>
        <v>#DIV/0!</v>
      </c>
      <c r="E23" s="351"/>
      <c r="F23" s="76">
        <f t="shared" si="16"/>
        <v>0</v>
      </c>
      <c r="G23" s="354"/>
      <c r="H23" s="355"/>
      <c r="I23" s="76">
        <f t="shared" si="17"/>
        <v>0</v>
      </c>
      <c r="J23" s="357"/>
      <c r="K23" s="76">
        <f t="shared" si="7"/>
        <v>0</v>
      </c>
      <c r="L23" s="101" t="e">
        <f t="shared" si="2"/>
        <v>#DIV/0!</v>
      </c>
      <c r="M23" s="76">
        <f t="shared" si="3"/>
        <v>0</v>
      </c>
      <c r="N23" s="191" t="e">
        <f t="shared" si="4"/>
        <v>#DIV/0!</v>
      </c>
      <c r="O23" s="134">
        <f t="shared" si="5"/>
        <v>0</v>
      </c>
      <c r="P23" s="133" t="e">
        <f t="shared" si="6"/>
        <v>#DIV/0!</v>
      </c>
      <c r="Q23" s="94" t="s">
        <v>70</v>
      </c>
      <c r="R23" s="101" t="e">
        <f>(SUMIF(#REF!,Q23,#REF!))+(SUMIF(#REF!,Q23,#REF!))+(SUMIF(#REF!,Q23,#REF!))+(SUMIF(#REF!,Q23,#REF!))+(SUMIF(#REF!,Q23,#REF!))+(SUMIF(#REF!,Q23,#REF!))+(SUMIF(#REF!,Q23,#REF!))+(SUMIF(#REF!,Q23,#REF!))+(SUMIF(#REF!,Q23,#REF!))+(SUMIF(#REF!,Q23,#REF!))+(SUMIF(#REF!,Q23,#REF!))+(SUMIF(#REF!,Q23,#REF!))+(SUMIF('6 Taux forfait. coûts indirects'!#REF!,Q23,'6 Taux forfait. coûts indirects'!#REF!))</f>
        <v>#REF!</v>
      </c>
      <c r="S23" s="102" t="e">
        <f t="shared" si="0"/>
        <v>#REF!</v>
      </c>
      <c r="T23" s="119">
        <f t="shared" si="8"/>
        <v>0</v>
      </c>
      <c r="U23" s="101" t="e">
        <f t="shared" si="9"/>
        <v>#REF!</v>
      </c>
      <c r="V23" s="120">
        <f t="shared" si="18"/>
        <v>0</v>
      </c>
      <c r="W23" s="101">
        <f t="shared" si="10"/>
        <v>0</v>
      </c>
      <c r="X23" s="101" t="e">
        <f t="shared" si="11"/>
        <v>#REF!</v>
      </c>
      <c r="Y23" s="121">
        <f t="shared" si="12"/>
        <v>0</v>
      </c>
      <c r="Z23" s="110" t="e">
        <f t="shared" si="13"/>
        <v>#REF!</v>
      </c>
      <c r="AA23" s="110" t="e">
        <f t="shared" si="14"/>
        <v>#REF!</v>
      </c>
      <c r="AB23" s="138" t="e">
        <f t="shared" si="15"/>
        <v>#REF!</v>
      </c>
      <c r="AC23" s="139"/>
    </row>
    <row r="24" spans="1:29" ht="15.75" thickBot="1">
      <c r="A24" s="280"/>
      <c r="B24" s="281"/>
      <c r="C24" s="190">
        <f>SUMIFS('1 - Investissements'!$Y$5:$Y$104,'1 - Investissements'!$G$5:$G$104,'Syn dépenses Bénéficiaire'!B24)+SUMIFS('2 - Frais de personnel'!$O$5:$O$104,'2 - Frais de personnel'!$H$5:$H$104,'Syn dépenses Bénéficiaire'!B24)+SUMIFS('3 - Frais généraux'!$X$5:$X$104,'3 - Frais généraux'!$G$5:$G$104,'Syn dépenses Bénéficiaire'!B24)+SUMIFS('4 - Contributions en nature'!$I$5:$I$104,'4 - Contributions en nature'!$D$5:$D$104,'Syn dépenses Bénéficiaire'!B24)+SUMIFS('5 - Amortissement'!$L$5:$L$104,'5 - Amortissement'!$G$5:$G$104,'Syn dépenses Bénéficiaire'!B24)+SUMIFS('6 Taux forfait. coûts indirects'!$C$6,'6 Taux forfait. coûts indirects'!$E$6,'Syn dépenses Bénéficiaire'!B24)</f>
        <v>0</v>
      </c>
      <c r="D24" s="95" t="e">
        <f t="shared" si="1"/>
        <v>#DIV/0!</v>
      </c>
      <c r="E24" s="351"/>
      <c r="F24" s="76">
        <f t="shared" si="16"/>
        <v>0</v>
      </c>
      <c r="G24" s="354"/>
      <c r="H24" s="355"/>
      <c r="I24" s="76">
        <f t="shared" si="17"/>
        <v>0</v>
      </c>
      <c r="J24" s="357"/>
      <c r="K24" s="76">
        <f t="shared" si="7"/>
        <v>0</v>
      </c>
      <c r="L24" s="101" t="e">
        <f t="shared" si="2"/>
        <v>#DIV/0!</v>
      </c>
      <c r="M24" s="76">
        <f t="shared" si="3"/>
        <v>0</v>
      </c>
      <c r="N24" s="191" t="e">
        <f t="shared" si="4"/>
        <v>#DIV/0!</v>
      </c>
      <c r="O24" s="134">
        <f t="shared" si="5"/>
        <v>0</v>
      </c>
      <c r="P24" s="133" t="e">
        <f t="shared" si="6"/>
        <v>#DIV/0!</v>
      </c>
      <c r="Q24" s="94" t="s">
        <v>135</v>
      </c>
      <c r="R24" s="101" t="e">
        <f>(SUMIF(#REF!,Q24,#REF!))+(SUMIF(#REF!,Q24,#REF!))+(SUMIF(#REF!,Q24,#REF!))+(SUMIF(#REF!,Q24,#REF!))+(SUMIF(#REF!,Q24,#REF!))+(SUMIF(#REF!,Q24,#REF!))+(SUMIF(#REF!,Q24,#REF!))+(SUMIF(#REF!,Q24,#REF!))+(SUMIF(#REF!,Q24,#REF!))+(SUMIF(#REF!,Q24,#REF!))+(SUMIF(#REF!,Q24,#REF!))+(SUMIF(#REF!,Q24,#REF!))+(SUMIF('6 Taux forfait. coûts indirects'!#REF!,Q24,'6 Taux forfait. coûts indirects'!#REF!))</f>
        <v>#REF!</v>
      </c>
      <c r="S24" s="102" t="e">
        <f t="shared" si="0"/>
        <v>#REF!</v>
      </c>
      <c r="T24" s="119">
        <f t="shared" si="8"/>
        <v>0</v>
      </c>
      <c r="U24" s="101" t="e">
        <f t="shared" si="9"/>
        <v>#REF!</v>
      </c>
      <c r="V24" s="120">
        <f t="shared" si="18"/>
        <v>0</v>
      </c>
      <c r="W24" s="101">
        <f t="shared" si="10"/>
        <v>0</v>
      </c>
      <c r="X24" s="101" t="e">
        <f t="shared" si="11"/>
        <v>#REF!</v>
      </c>
      <c r="Y24" s="121">
        <f t="shared" si="12"/>
        <v>0</v>
      </c>
      <c r="Z24" s="110" t="e">
        <f t="shared" si="13"/>
        <v>#REF!</v>
      </c>
      <c r="AA24" s="110" t="e">
        <f t="shared" si="14"/>
        <v>#REF!</v>
      </c>
      <c r="AB24" s="138" t="e">
        <f t="shared" si="15"/>
        <v>#REF!</v>
      </c>
      <c r="AC24" s="139"/>
    </row>
    <row r="25" spans="1:29" ht="15.75" thickBot="1">
      <c r="A25" s="280"/>
      <c r="B25" s="281"/>
      <c r="C25" s="190">
        <f>SUMIFS('1 - Investissements'!$Y$5:$Y$104,'1 - Investissements'!$G$5:$G$104,'Syn dépenses Bénéficiaire'!B25)+SUMIFS('2 - Frais de personnel'!$O$5:$O$104,'2 - Frais de personnel'!$H$5:$H$104,'Syn dépenses Bénéficiaire'!B25)+SUMIFS('3 - Frais généraux'!$X$5:$X$104,'3 - Frais généraux'!$G$5:$G$104,'Syn dépenses Bénéficiaire'!B25)+SUMIFS('4 - Contributions en nature'!$I$5:$I$104,'4 - Contributions en nature'!$D$5:$D$104,'Syn dépenses Bénéficiaire'!B25)+SUMIFS('5 - Amortissement'!$L$5:$L$104,'5 - Amortissement'!$G$5:$G$104,'Syn dépenses Bénéficiaire'!B25)+SUMIFS('6 Taux forfait. coûts indirects'!$C$6,'6 Taux forfait. coûts indirects'!$E$6,'Syn dépenses Bénéficiaire'!B25)</f>
        <v>0</v>
      </c>
      <c r="D25" s="95" t="e">
        <f t="shared" si="1"/>
        <v>#DIV/0!</v>
      </c>
      <c r="E25" s="351"/>
      <c r="F25" s="76">
        <f t="shared" si="16"/>
        <v>0</v>
      </c>
      <c r="G25" s="354"/>
      <c r="H25" s="355"/>
      <c r="I25" s="76">
        <f t="shared" si="17"/>
        <v>0</v>
      </c>
      <c r="J25" s="357"/>
      <c r="K25" s="76">
        <f t="shared" si="7"/>
        <v>0</v>
      </c>
      <c r="L25" s="101" t="e">
        <f t="shared" si="2"/>
        <v>#DIV/0!</v>
      </c>
      <c r="M25" s="76">
        <f t="shared" si="3"/>
        <v>0</v>
      </c>
      <c r="N25" s="191" t="e">
        <f t="shared" si="4"/>
        <v>#DIV/0!</v>
      </c>
      <c r="O25" s="134">
        <f t="shared" si="5"/>
        <v>0</v>
      </c>
      <c r="P25" s="133" t="e">
        <f t="shared" si="6"/>
        <v>#DIV/0!</v>
      </c>
      <c r="Q25" s="94" t="s">
        <v>136</v>
      </c>
      <c r="R25" s="101" t="e">
        <f>(SUMIF(#REF!,Q25,#REF!))+(SUMIF(#REF!,Q25,#REF!))+(SUMIF(#REF!,Q25,#REF!))+(SUMIF(#REF!,Q25,#REF!))+(SUMIF(#REF!,Q25,#REF!))+(SUMIF(#REF!,Q25,#REF!))+(SUMIF(#REF!,Q25,#REF!))+(SUMIF(#REF!,Q25,#REF!))+(SUMIF(#REF!,Q25,#REF!))+(SUMIF(#REF!,Q25,#REF!))+(SUMIF(#REF!,Q25,#REF!))+(SUMIF(#REF!,Q25,#REF!))+(SUMIF('6 Taux forfait. coûts indirects'!#REF!,Q25,'6 Taux forfait. coûts indirects'!#REF!))</f>
        <v>#REF!</v>
      </c>
      <c r="S25" s="102" t="e">
        <f t="shared" si="0"/>
        <v>#REF!</v>
      </c>
      <c r="T25" s="119">
        <f t="shared" si="8"/>
        <v>0</v>
      </c>
      <c r="U25" s="101" t="e">
        <f t="shared" si="9"/>
        <v>#REF!</v>
      </c>
      <c r="V25" s="120">
        <f t="shared" si="18"/>
        <v>0</v>
      </c>
      <c r="W25" s="101">
        <f t="shared" si="10"/>
        <v>0</v>
      </c>
      <c r="X25" s="101" t="e">
        <f t="shared" si="11"/>
        <v>#REF!</v>
      </c>
      <c r="Y25" s="121">
        <f t="shared" si="12"/>
        <v>0</v>
      </c>
      <c r="Z25" s="110" t="e">
        <f t="shared" si="13"/>
        <v>#REF!</v>
      </c>
      <c r="AA25" s="110" t="e">
        <f t="shared" si="14"/>
        <v>#REF!</v>
      </c>
      <c r="AB25" s="138" t="e">
        <f t="shared" si="15"/>
        <v>#REF!</v>
      </c>
      <c r="AC25" s="139"/>
    </row>
    <row r="26" spans="1:29" ht="15.75" thickBot="1">
      <c r="A26" s="280"/>
      <c r="B26" s="281"/>
      <c r="C26" s="190">
        <f>SUMIFS('1 - Investissements'!$Y$5:$Y$104,'1 - Investissements'!$G$5:$G$104,'Syn dépenses Bénéficiaire'!B26)+SUMIFS('2 - Frais de personnel'!$O$5:$O$104,'2 - Frais de personnel'!$H$5:$H$104,'Syn dépenses Bénéficiaire'!B26)+SUMIFS('3 - Frais généraux'!$X$5:$X$104,'3 - Frais généraux'!$G$5:$G$104,'Syn dépenses Bénéficiaire'!B26)+SUMIFS('4 - Contributions en nature'!$I$5:$I$104,'4 - Contributions en nature'!$D$5:$D$104,'Syn dépenses Bénéficiaire'!B26)+SUMIFS('5 - Amortissement'!$L$5:$L$104,'5 - Amortissement'!$G$5:$G$104,'Syn dépenses Bénéficiaire'!B26)+SUMIFS('6 Taux forfait. coûts indirects'!$C$6,'6 Taux forfait. coûts indirects'!$E$6,'Syn dépenses Bénéficiaire'!B26)</f>
        <v>0</v>
      </c>
      <c r="D26" s="95" t="e">
        <f t="shared" si="1"/>
        <v>#DIV/0!</v>
      </c>
      <c r="E26" s="351"/>
      <c r="F26" s="76">
        <f t="shared" si="16"/>
        <v>0</v>
      </c>
      <c r="G26" s="354"/>
      <c r="H26" s="355"/>
      <c r="I26" s="76">
        <f t="shared" si="17"/>
        <v>0</v>
      </c>
      <c r="J26" s="357"/>
      <c r="K26" s="76">
        <f t="shared" si="7"/>
        <v>0</v>
      </c>
      <c r="L26" s="101" t="e">
        <f t="shared" si="2"/>
        <v>#DIV/0!</v>
      </c>
      <c r="M26" s="76">
        <f t="shared" si="3"/>
        <v>0</v>
      </c>
      <c r="N26" s="191" t="e">
        <f t="shared" si="4"/>
        <v>#DIV/0!</v>
      </c>
      <c r="O26" s="134">
        <f t="shared" si="5"/>
        <v>0</v>
      </c>
      <c r="P26" s="133" t="e">
        <f t="shared" si="6"/>
        <v>#DIV/0!</v>
      </c>
      <c r="Q26" s="94" t="s">
        <v>137</v>
      </c>
      <c r="R26" s="101" t="e">
        <f>(SUMIF(#REF!,Q26,#REF!))+(SUMIF(#REF!,Q26,#REF!))+(SUMIF(#REF!,Q26,#REF!))+(SUMIF(#REF!,Q26,#REF!))+(SUMIF(#REF!,Q26,#REF!))+(SUMIF(#REF!,Q26,#REF!))+(SUMIF(#REF!,Q26,#REF!))+(SUMIF(#REF!,Q26,#REF!))+(SUMIF(#REF!,Q26,#REF!))+(SUMIF(#REF!,Q26,#REF!))+(SUMIF(#REF!,Q26,#REF!))+(SUMIF(#REF!,Q26,#REF!))+(SUMIF('6 Taux forfait. coûts indirects'!#REF!,Q26,'6 Taux forfait. coûts indirects'!#REF!))</f>
        <v>#REF!</v>
      </c>
      <c r="S26" s="102" t="e">
        <f t="shared" si="0"/>
        <v>#REF!</v>
      </c>
      <c r="T26" s="119">
        <f t="shared" si="8"/>
        <v>0</v>
      </c>
      <c r="U26" s="101" t="e">
        <f t="shared" si="9"/>
        <v>#REF!</v>
      </c>
      <c r="V26" s="120">
        <f t="shared" si="18"/>
        <v>0</v>
      </c>
      <c r="W26" s="101">
        <f t="shared" si="10"/>
        <v>0</v>
      </c>
      <c r="X26" s="101" t="e">
        <f t="shared" si="11"/>
        <v>#REF!</v>
      </c>
      <c r="Y26" s="121">
        <f t="shared" si="12"/>
        <v>0</v>
      </c>
      <c r="Z26" s="110" t="e">
        <f t="shared" si="13"/>
        <v>#REF!</v>
      </c>
      <c r="AA26" s="110" t="e">
        <f t="shared" si="14"/>
        <v>#REF!</v>
      </c>
      <c r="AB26" s="138" t="e">
        <f t="shared" si="15"/>
        <v>#REF!</v>
      </c>
      <c r="AC26" s="139"/>
    </row>
    <row r="27" spans="1:29" ht="15.75" thickBot="1">
      <c r="A27" s="280"/>
      <c r="B27" s="281"/>
      <c r="C27" s="190">
        <f>SUMIFS('1 - Investissements'!$Y$5:$Y$104,'1 - Investissements'!$G$5:$G$104,'Syn dépenses Bénéficiaire'!B27)+SUMIFS('2 - Frais de personnel'!$O$5:$O$104,'2 - Frais de personnel'!$H$5:$H$104,'Syn dépenses Bénéficiaire'!B27)+SUMIFS('3 - Frais généraux'!$X$5:$X$104,'3 - Frais généraux'!$G$5:$G$104,'Syn dépenses Bénéficiaire'!B27)+SUMIFS('4 - Contributions en nature'!$I$5:$I$104,'4 - Contributions en nature'!$D$5:$D$104,'Syn dépenses Bénéficiaire'!B27)+SUMIFS('5 - Amortissement'!$L$5:$L$104,'5 - Amortissement'!$G$5:$G$104,'Syn dépenses Bénéficiaire'!B27)+SUMIFS('6 Taux forfait. coûts indirects'!$C$6,'6 Taux forfait. coûts indirects'!$E$6,'Syn dépenses Bénéficiaire'!B27)</f>
        <v>0</v>
      </c>
      <c r="D27" s="95" t="e">
        <f t="shared" si="1"/>
        <v>#DIV/0!</v>
      </c>
      <c r="E27" s="351"/>
      <c r="F27" s="76">
        <f t="shared" si="16"/>
        <v>0</v>
      </c>
      <c r="G27" s="354"/>
      <c r="H27" s="355"/>
      <c r="I27" s="76">
        <f t="shared" si="17"/>
        <v>0</v>
      </c>
      <c r="J27" s="357"/>
      <c r="K27" s="76">
        <f t="shared" si="7"/>
        <v>0</v>
      </c>
      <c r="L27" s="101" t="e">
        <f t="shared" si="2"/>
        <v>#DIV/0!</v>
      </c>
      <c r="M27" s="76">
        <f t="shared" si="3"/>
        <v>0</v>
      </c>
      <c r="N27" s="191" t="e">
        <f t="shared" si="4"/>
        <v>#DIV/0!</v>
      </c>
      <c r="O27" s="134">
        <f t="shared" si="5"/>
        <v>0</v>
      </c>
      <c r="P27" s="133" t="e">
        <f t="shared" si="6"/>
        <v>#DIV/0!</v>
      </c>
      <c r="Q27" s="94" t="s">
        <v>138</v>
      </c>
      <c r="R27" s="101" t="e">
        <f>(SUMIF(#REF!,Q27,#REF!))+(SUMIF(#REF!,Q27,#REF!))+(SUMIF(#REF!,Q27,#REF!))+(SUMIF(#REF!,Q27,#REF!))+(SUMIF(#REF!,Q27,#REF!))+(SUMIF(#REF!,Q27,#REF!))+(SUMIF(#REF!,Q27,#REF!))+(SUMIF(#REF!,Q27,#REF!))+(SUMIF(#REF!,Q27,#REF!))+(SUMIF(#REF!,Q27,#REF!))+(SUMIF(#REF!,Q27,#REF!))+(SUMIF(#REF!,Q27,#REF!))+(SUMIF('6 Taux forfait. coûts indirects'!#REF!,Q27,'6 Taux forfait. coûts indirects'!#REF!))</f>
        <v>#REF!</v>
      </c>
      <c r="S27" s="102" t="e">
        <f t="shared" si="0"/>
        <v>#REF!</v>
      </c>
      <c r="T27" s="119">
        <f t="shared" si="8"/>
        <v>0</v>
      </c>
      <c r="U27" s="101" t="e">
        <f t="shared" si="9"/>
        <v>#REF!</v>
      </c>
      <c r="V27" s="120">
        <f t="shared" si="18"/>
        <v>0</v>
      </c>
      <c r="W27" s="101">
        <f t="shared" si="10"/>
        <v>0</v>
      </c>
      <c r="X27" s="101" t="e">
        <f t="shared" si="11"/>
        <v>#REF!</v>
      </c>
      <c r="Y27" s="121">
        <f t="shared" si="12"/>
        <v>0</v>
      </c>
      <c r="Z27" s="110" t="e">
        <f t="shared" si="13"/>
        <v>#REF!</v>
      </c>
      <c r="AA27" s="110" t="e">
        <f t="shared" si="14"/>
        <v>#REF!</v>
      </c>
      <c r="AB27" s="138" t="e">
        <f t="shared" si="15"/>
        <v>#REF!</v>
      </c>
      <c r="AC27" s="139"/>
    </row>
    <row r="28" spans="1:29" ht="15.75" thickBot="1">
      <c r="A28" s="280"/>
      <c r="B28" s="281"/>
      <c r="C28" s="190">
        <f>SUMIFS('1 - Investissements'!$Y$5:$Y$104,'1 - Investissements'!$G$5:$G$104,'Syn dépenses Bénéficiaire'!B28)+SUMIFS('2 - Frais de personnel'!$O$5:$O$104,'2 - Frais de personnel'!$H$5:$H$104,'Syn dépenses Bénéficiaire'!B28)+SUMIFS('3 - Frais généraux'!$X$5:$X$104,'3 - Frais généraux'!$G$5:$G$104,'Syn dépenses Bénéficiaire'!B28)+SUMIFS('4 - Contributions en nature'!$I$5:$I$104,'4 - Contributions en nature'!$D$5:$D$104,'Syn dépenses Bénéficiaire'!B28)+SUMIFS('5 - Amortissement'!$L$5:$L$104,'5 - Amortissement'!$G$5:$G$104,'Syn dépenses Bénéficiaire'!B28)+SUMIFS('6 Taux forfait. coûts indirects'!$C$6,'6 Taux forfait. coûts indirects'!$E$6,'Syn dépenses Bénéficiaire'!B28)</f>
        <v>0</v>
      </c>
      <c r="D28" s="95" t="e">
        <f t="shared" si="1"/>
        <v>#DIV/0!</v>
      </c>
      <c r="E28" s="351"/>
      <c r="F28" s="76">
        <f t="shared" si="16"/>
        <v>0</v>
      </c>
      <c r="G28" s="354"/>
      <c r="H28" s="355"/>
      <c r="I28" s="76">
        <f t="shared" si="17"/>
        <v>0</v>
      </c>
      <c r="J28" s="357"/>
      <c r="K28" s="76">
        <f t="shared" si="7"/>
        <v>0</v>
      </c>
      <c r="L28" s="101" t="e">
        <f t="shared" si="2"/>
        <v>#DIV/0!</v>
      </c>
      <c r="M28" s="76">
        <f t="shared" si="3"/>
        <v>0</v>
      </c>
      <c r="N28" s="191" t="e">
        <f t="shared" si="4"/>
        <v>#DIV/0!</v>
      </c>
      <c r="O28" s="134">
        <f t="shared" si="5"/>
        <v>0</v>
      </c>
      <c r="P28" s="133" t="e">
        <f t="shared" si="6"/>
        <v>#DIV/0!</v>
      </c>
      <c r="Q28" s="94" t="s">
        <v>139</v>
      </c>
      <c r="R28" s="101" t="e">
        <f>(SUMIF(#REF!,Q28,#REF!))+(SUMIF(#REF!,Q28,#REF!))+(SUMIF(#REF!,Q28,#REF!))+(SUMIF(#REF!,Q28,#REF!))+(SUMIF(#REF!,Q28,#REF!))+(SUMIF(#REF!,Q28,#REF!))+(SUMIF(#REF!,Q28,#REF!))+(SUMIF(#REF!,Q28,#REF!))+(SUMIF(#REF!,Q28,#REF!))+(SUMIF(#REF!,Q28,#REF!))+(SUMIF(#REF!,Q28,#REF!))+(SUMIF(#REF!,Q28,#REF!))+(SUMIF('6 Taux forfait. coûts indirects'!#REF!,Q28,'6 Taux forfait. coûts indirects'!#REF!))</f>
        <v>#REF!</v>
      </c>
      <c r="S28" s="102" t="e">
        <f t="shared" si="0"/>
        <v>#REF!</v>
      </c>
      <c r="T28" s="119">
        <f t="shared" si="8"/>
        <v>0</v>
      </c>
      <c r="U28" s="101" t="e">
        <f t="shared" si="9"/>
        <v>#REF!</v>
      </c>
      <c r="V28" s="120">
        <f t="shared" si="18"/>
        <v>0</v>
      </c>
      <c r="W28" s="101">
        <f t="shared" si="10"/>
        <v>0</v>
      </c>
      <c r="X28" s="101" t="e">
        <f t="shared" si="11"/>
        <v>#REF!</v>
      </c>
      <c r="Y28" s="121">
        <f t="shared" si="12"/>
        <v>0</v>
      </c>
      <c r="Z28" s="110" t="e">
        <f t="shared" si="13"/>
        <v>#REF!</v>
      </c>
      <c r="AA28" s="110" t="e">
        <f t="shared" si="14"/>
        <v>#REF!</v>
      </c>
      <c r="AB28" s="138" t="e">
        <f t="shared" si="15"/>
        <v>#REF!</v>
      </c>
      <c r="AC28" s="139"/>
    </row>
    <row r="29" spans="1:29" ht="15.75" thickBot="1">
      <c r="A29" s="280"/>
      <c r="B29" s="281"/>
      <c r="C29" s="190">
        <f>SUMIFS('1 - Investissements'!$Y$5:$Y$104,'1 - Investissements'!$G$5:$G$104,'Syn dépenses Bénéficiaire'!B29)+SUMIFS('2 - Frais de personnel'!$O$5:$O$104,'2 - Frais de personnel'!$H$5:$H$104,'Syn dépenses Bénéficiaire'!B29)+SUMIFS('3 - Frais généraux'!$X$5:$X$104,'3 - Frais généraux'!$G$5:$G$104,'Syn dépenses Bénéficiaire'!B29)+SUMIFS('4 - Contributions en nature'!$I$5:$I$104,'4 - Contributions en nature'!$D$5:$D$104,'Syn dépenses Bénéficiaire'!B29)+SUMIFS('5 - Amortissement'!$L$5:$L$104,'5 - Amortissement'!$G$5:$G$104,'Syn dépenses Bénéficiaire'!B29)+SUMIFS('6 Taux forfait. coûts indirects'!$C$6,'6 Taux forfait. coûts indirects'!$E$6,'Syn dépenses Bénéficiaire'!B29)</f>
        <v>0</v>
      </c>
      <c r="D29" s="95" t="e">
        <f t="shared" si="1"/>
        <v>#DIV/0!</v>
      </c>
      <c r="E29" s="351"/>
      <c r="F29" s="76">
        <f t="shared" si="16"/>
        <v>0</v>
      </c>
      <c r="G29" s="354"/>
      <c r="H29" s="355"/>
      <c r="I29" s="76">
        <f t="shared" si="17"/>
        <v>0</v>
      </c>
      <c r="J29" s="357"/>
      <c r="K29" s="76">
        <f t="shared" si="7"/>
        <v>0</v>
      </c>
      <c r="L29" s="101" t="e">
        <f t="shared" si="2"/>
        <v>#DIV/0!</v>
      </c>
      <c r="M29" s="76">
        <f t="shared" si="3"/>
        <v>0</v>
      </c>
      <c r="N29" s="191" t="e">
        <f t="shared" si="4"/>
        <v>#DIV/0!</v>
      </c>
      <c r="O29" s="134">
        <f t="shared" si="5"/>
        <v>0</v>
      </c>
      <c r="P29" s="133" t="e">
        <f t="shared" si="6"/>
        <v>#DIV/0!</v>
      </c>
      <c r="Q29" s="94" t="s">
        <v>140</v>
      </c>
      <c r="R29" s="101" t="e">
        <f>(SUMIF(#REF!,Q29,#REF!))+(SUMIF(#REF!,Q29,#REF!))+(SUMIF(#REF!,Q29,#REF!))+(SUMIF(#REF!,Q29,#REF!))+(SUMIF(#REF!,Q29,#REF!))+(SUMIF(#REF!,Q29,#REF!))+(SUMIF(#REF!,Q29,#REF!))+(SUMIF(#REF!,Q29,#REF!))+(SUMIF(#REF!,Q29,#REF!))+(SUMIF(#REF!,Q29,#REF!))+(SUMIF(#REF!,Q29,#REF!))+(SUMIF(#REF!,Q29,#REF!))+(SUMIF('6 Taux forfait. coûts indirects'!#REF!,Q29,'6 Taux forfait. coûts indirects'!#REF!))</f>
        <v>#REF!</v>
      </c>
      <c r="S29" s="102" t="e">
        <f t="shared" si="0"/>
        <v>#REF!</v>
      </c>
      <c r="T29" s="119">
        <f t="shared" si="8"/>
        <v>0</v>
      </c>
      <c r="U29" s="101" t="e">
        <f t="shared" si="9"/>
        <v>#REF!</v>
      </c>
      <c r="V29" s="120">
        <f t="shared" si="18"/>
        <v>0</v>
      </c>
      <c r="W29" s="101">
        <f t="shared" si="10"/>
        <v>0</v>
      </c>
      <c r="X29" s="101" t="e">
        <f t="shared" si="11"/>
        <v>#REF!</v>
      </c>
      <c r="Y29" s="121">
        <f t="shared" si="12"/>
        <v>0</v>
      </c>
      <c r="Z29" s="110" t="e">
        <f t="shared" si="13"/>
        <v>#REF!</v>
      </c>
      <c r="AA29" s="110" t="e">
        <f t="shared" si="14"/>
        <v>#REF!</v>
      </c>
      <c r="AB29" s="138" t="e">
        <f t="shared" si="15"/>
        <v>#REF!</v>
      </c>
      <c r="AC29" s="139"/>
    </row>
    <row r="30" spans="1:29" ht="15.75" thickBot="1">
      <c r="A30" s="280"/>
      <c r="B30" s="281"/>
      <c r="C30" s="190">
        <f>SUMIFS('1 - Investissements'!$Y$5:$Y$104,'1 - Investissements'!$G$5:$G$104,'Syn dépenses Bénéficiaire'!B30)+SUMIFS('2 - Frais de personnel'!$O$5:$O$104,'2 - Frais de personnel'!$H$5:$H$104,'Syn dépenses Bénéficiaire'!B30)+SUMIFS('3 - Frais généraux'!$X$5:$X$104,'3 - Frais généraux'!$G$5:$G$104,'Syn dépenses Bénéficiaire'!B30)+SUMIFS('4 - Contributions en nature'!$I$5:$I$104,'4 - Contributions en nature'!$D$5:$D$104,'Syn dépenses Bénéficiaire'!B30)+SUMIFS('5 - Amortissement'!$L$5:$L$104,'5 - Amortissement'!$G$5:$G$104,'Syn dépenses Bénéficiaire'!B30)+SUMIFS('6 Taux forfait. coûts indirects'!$C$6,'6 Taux forfait. coûts indirects'!$E$6,'Syn dépenses Bénéficiaire'!B30)</f>
        <v>0</v>
      </c>
      <c r="D30" s="95" t="e">
        <f t="shared" si="1"/>
        <v>#DIV/0!</v>
      </c>
      <c r="E30" s="351"/>
      <c r="F30" s="76">
        <f t="shared" si="16"/>
        <v>0</v>
      </c>
      <c r="G30" s="354"/>
      <c r="H30" s="355"/>
      <c r="I30" s="76">
        <f t="shared" si="17"/>
        <v>0</v>
      </c>
      <c r="J30" s="357"/>
      <c r="K30" s="76">
        <f t="shared" si="7"/>
        <v>0</v>
      </c>
      <c r="L30" s="101" t="e">
        <f t="shared" si="2"/>
        <v>#DIV/0!</v>
      </c>
      <c r="M30" s="76">
        <f t="shared" si="3"/>
        <v>0</v>
      </c>
      <c r="N30" s="191" t="e">
        <f t="shared" si="4"/>
        <v>#DIV/0!</v>
      </c>
      <c r="O30" s="134">
        <f t="shared" si="5"/>
        <v>0</v>
      </c>
      <c r="P30" s="133" t="e">
        <f t="shared" si="6"/>
        <v>#DIV/0!</v>
      </c>
      <c r="Q30" s="94" t="s">
        <v>141</v>
      </c>
      <c r="R30" s="101" t="e">
        <f>(SUMIF(#REF!,Q30,#REF!))+(SUMIF(#REF!,Q30,#REF!))+(SUMIF(#REF!,Q30,#REF!))+(SUMIF(#REF!,Q30,#REF!))+(SUMIF(#REF!,Q30,#REF!))+(SUMIF(#REF!,Q30,#REF!))+(SUMIF(#REF!,Q30,#REF!))+(SUMIF(#REF!,Q30,#REF!))+(SUMIF(#REF!,Q30,#REF!))+(SUMIF(#REF!,Q30,#REF!))+(SUMIF(#REF!,Q30,#REF!))+(SUMIF(#REF!,Q30,#REF!))+(SUMIF('6 Taux forfait. coûts indirects'!#REF!,Q30,'6 Taux forfait. coûts indirects'!#REF!))</f>
        <v>#REF!</v>
      </c>
      <c r="S30" s="102" t="e">
        <f t="shared" si="0"/>
        <v>#REF!</v>
      </c>
      <c r="T30" s="119">
        <f t="shared" si="8"/>
        <v>0</v>
      </c>
      <c r="U30" s="101" t="e">
        <f t="shared" si="9"/>
        <v>#REF!</v>
      </c>
      <c r="V30" s="120">
        <f t="shared" si="18"/>
        <v>0</v>
      </c>
      <c r="W30" s="101">
        <f t="shared" si="10"/>
        <v>0</v>
      </c>
      <c r="X30" s="101" t="e">
        <f t="shared" si="11"/>
        <v>#REF!</v>
      </c>
      <c r="Y30" s="121">
        <f t="shared" si="12"/>
        <v>0</v>
      </c>
      <c r="Z30" s="110" t="e">
        <f t="shared" si="13"/>
        <v>#REF!</v>
      </c>
      <c r="AA30" s="110" t="e">
        <f t="shared" si="14"/>
        <v>#REF!</v>
      </c>
      <c r="AB30" s="138" t="e">
        <f t="shared" si="15"/>
        <v>#REF!</v>
      </c>
      <c r="AC30" s="139"/>
    </row>
    <row r="31" spans="1:29" ht="15.75" thickBot="1">
      <c r="A31" s="280"/>
      <c r="B31" s="281"/>
      <c r="C31" s="190">
        <f>SUMIFS('1 - Investissements'!$Y$5:$Y$104,'1 - Investissements'!$G$5:$G$104,'Syn dépenses Bénéficiaire'!B31)+SUMIFS('2 - Frais de personnel'!$O$5:$O$104,'2 - Frais de personnel'!$H$5:$H$104,'Syn dépenses Bénéficiaire'!B31)+SUMIFS('3 - Frais généraux'!$X$5:$X$104,'3 - Frais généraux'!$G$5:$G$104,'Syn dépenses Bénéficiaire'!B31)+SUMIFS('4 - Contributions en nature'!$I$5:$I$104,'4 - Contributions en nature'!$D$5:$D$104,'Syn dépenses Bénéficiaire'!B31)+SUMIFS('5 - Amortissement'!$L$5:$L$104,'5 - Amortissement'!$G$5:$G$104,'Syn dépenses Bénéficiaire'!B31)+SUMIFS('6 Taux forfait. coûts indirects'!$C$6,'6 Taux forfait. coûts indirects'!$E$6,'Syn dépenses Bénéficiaire'!B31)</f>
        <v>0</v>
      </c>
      <c r="D31" s="95" t="e">
        <f t="shared" si="1"/>
        <v>#DIV/0!</v>
      </c>
      <c r="E31" s="351"/>
      <c r="F31" s="76">
        <f t="shared" si="16"/>
        <v>0</v>
      </c>
      <c r="G31" s="354"/>
      <c r="H31" s="355"/>
      <c r="I31" s="76">
        <f t="shared" si="17"/>
        <v>0</v>
      </c>
      <c r="J31" s="357"/>
      <c r="K31" s="76">
        <f t="shared" si="7"/>
        <v>0</v>
      </c>
      <c r="L31" s="101" t="e">
        <f t="shared" si="2"/>
        <v>#DIV/0!</v>
      </c>
      <c r="M31" s="76">
        <f t="shared" si="3"/>
        <v>0</v>
      </c>
      <c r="N31" s="191" t="e">
        <f t="shared" si="4"/>
        <v>#DIV/0!</v>
      </c>
      <c r="O31" s="134">
        <f t="shared" si="5"/>
        <v>0</v>
      </c>
      <c r="P31" s="133" t="e">
        <f t="shared" si="6"/>
        <v>#DIV/0!</v>
      </c>
      <c r="Q31" s="94" t="s">
        <v>142</v>
      </c>
      <c r="R31" s="101" t="e">
        <f>(SUMIF(#REF!,Q31,#REF!))+(SUMIF(#REF!,Q31,#REF!))+(SUMIF(#REF!,Q31,#REF!))+(SUMIF(#REF!,Q31,#REF!))+(SUMIF(#REF!,Q31,#REF!))+(SUMIF(#REF!,Q31,#REF!))+(SUMIF(#REF!,Q31,#REF!))+(SUMIF(#REF!,Q31,#REF!))+(SUMIF(#REF!,Q31,#REF!))+(SUMIF(#REF!,Q31,#REF!))+(SUMIF(#REF!,Q31,#REF!))+(SUMIF(#REF!,Q31,#REF!))+(SUMIF('6 Taux forfait. coûts indirects'!#REF!,Q31,'6 Taux forfait. coûts indirects'!#REF!))</f>
        <v>#REF!</v>
      </c>
      <c r="S31" s="102" t="e">
        <f t="shared" si="0"/>
        <v>#REF!</v>
      </c>
      <c r="T31" s="119">
        <f t="shared" si="8"/>
        <v>0</v>
      </c>
      <c r="U31" s="101" t="e">
        <f t="shared" si="9"/>
        <v>#REF!</v>
      </c>
      <c r="V31" s="120">
        <f t="shared" si="18"/>
        <v>0</v>
      </c>
      <c r="W31" s="101">
        <f t="shared" si="10"/>
        <v>0</v>
      </c>
      <c r="X31" s="101" t="e">
        <f t="shared" si="11"/>
        <v>#REF!</v>
      </c>
      <c r="Y31" s="121">
        <f t="shared" si="12"/>
        <v>0</v>
      </c>
      <c r="Z31" s="110" t="e">
        <f t="shared" si="13"/>
        <v>#REF!</v>
      </c>
      <c r="AA31" s="110" t="e">
        <f t="shared" si="14"/>
        <v>#REF!</v>
      </c>
      <c r="AB31" s="138" t="e">
        <f t="shared" si="15"/>
        <v>#REF!</v>
      </c>
      <c r="AC31" s="139"/>
    </row>
    <row r="32" spans="1:29" ht="15.75" thickBot="1">
      <c r="A32" s="280"/>
      <c r="B32" s="281"/>
      <c r="C32" s="190">
        <f>SUMIFS('1 - Investissements'!$Y$5:$Y$104,'1 - Investissements'!$G$5:$G$104,'Syn dépenses Bénéficiaire'!B32)+SUMIFS('2 - Frais de personnel'!$O$5:$O$104,'2 - Frais de personnel'!$H$5:$H$104,'Syn dépenses Bénéficiaire'!B32)+SUMIFS('3 - Frais généraux'!$X$5:$X$104,'3 - Frais généraux'!$G$5:$G$104,'Syn dépenses Bénéficiaire'!B32)+SUMIFS('4 - Contributions en nature'!$I$5:$I$104,'4 - Contributions en nature'!$D$5:$D$104,'Syn dépenses Bénéficiaire'!B32)+SUMIFS('5 - Amortissement'!$L$5:$L$104,'5 - Amortissement'!$G$5:$G$104,'Syn dépenses Bénéficiaire'!B32)+SUMIFS('6 Taux forfait. coûts indirects'!$C$6,'6 Taux forfait. coûts indirects'!$E$6,'Syn dépenses Bénéficiaire'!B32)</f>
        <v>0</v>
      </c>
      <c r="D32" s="95" t="e">
        <f t="shared" si="1"/>
        <v>#DIV/0!</v>
      </c>
      <c r="E32" s="351"/>
      <c r="F32" s="76">
        <f t="shared" si="16"/>
        <v>0</v>
      </c>
      <c r="G32" s="354"/>
      <c r="H32" s="355"/>
      <c r="I32" s="76">
        <f t="shared" si="17"/>
        <v>0</v>
      </c>
      <c r="J32" s="357"/>
      <c r="K32" s="76">
        <f t="shared" si="7"/>
        <v>0</v>
      </c>
      <c r="L32" s="101" t="e">
        <f t="shared" si="2"/>
        <v>#DIV/0!</v>
      </c>
      <c r="M32" s="76">
        <f t="shared" si="3"/>
        <v>0</v>
      </c>
      <c r="N32" s="191" t="e">
        <f t="shared" si="4"/>
        <v>#DIV/0!</v>
      </c>
      <c r="O32" s="134">
        <f t="shared" si="5"/>
        <v>0</v>
      </c>
      <c r="P32" s="133" t="e">
        <f t="shared" si="6"/>
        <v>#DIV/0!</v>
      </c>
      <c r="Q32" s="94" t="s">
        <v>143</v>
      </c>
      <c r="R32" s="101" t="e">
        <f>(SUMIF(#REF!,Q32,#REF!))+(SUMIF(#REF!,Q32,#REF!))+(SUMIF(#REF!,Q32,#REF!))+(SUMIF(#REF!,Q32,#REF!))+(SUMIF(#REF!,Q32,#REF!))+(SUMIF(#REF!,Q32,#REF!))+(SUMIF(#REF!,Q32,#REF!))+(SUMIF(#REF!,Q32,#REF!))+(SUMIF(#REF!,Q32,#REF!))+(SUMIF(#REF!,Q32,#REF!))+(SUMIF(#REF!,Q32,#REF!))+(SUMIF(#REF!,Q32,#REF!))+(SUMIF('6 Taux forfait. coûts indirects'!#REF!,Q32,'6 Taux forfait. coûts indirects'!#REF!))</f>
        <v>#REF!</v>
      </c>
      <c r="S32" s="102" t="e">
        <f t="shared" si="0"/>
        <v>#REF!</v>
      </c>
      <c r="T32" s="119">
        <f t="shared" si="8"/>
        <v>0</v>
      </c>
      <c r="U32" s="101" t="e">
        <f t="shared" si="9"/>
        <v>#REF!</v>
      </c>
      <c r="V32" s="120">
        <f t="shared" si="18"/>
        <v>0</v>
      </c>
      <c r="W32" s="101">
        <f t="shared" si="10"/>
        <v>0</v>
      </c>
      <c r="X32" s="101" t="e">
        <f t="shared" si="11"/>
        <v>#REF!</v>
      </c>
      <c r="Y32" s="121">
        <f t="shared" si="12"/>
        <v>0</v>
      </c>
      <c r="Z32" s="110" t="e">
        <f t="shared" si="13"/>
        <v>#REF!</v>
      </c>
      <c r="AA32" s="110" t="e">
        <f t="shared" si="14"/>
        <v>#REF!</v>
      </c>
      <c r="AB32" s="138" t="e">
        <f t="shared" si="15"/>
        <v>#REF!</v>
      </c>
      <c r="AC32" s="139"/>
    </row>
    <row r="33" spans="1:29" ht="15.75" thickBot="1">
      <c r="A33" s="280"/>
      <c r="B33" s="281"/>
      <c r="C33" s="190">
        <f>SUMIFS('1 - Investissements'!$Y$5:$Y$104,'1 - Investissements'!$G$5:$G$104,'Syn dépenses Bénéficiaire'!B33)+SUMIFS('2 - Frais de personnel'!$O$5:$O$104,'2 - Frais de personnel'!$H$5:$H$104,'Syn dépenses Bénéficiaire'!B33)+SUMIFS('3 - Frais généraux'!$X$5:$X$104,'3 - Frais généraux'!$G$5:$G$104,'Syn dépenses Bénéficiaire'!B33)+SUMIFS('4 - Contributions en nature'!$I$5:$I$104,'4 - Contributions en nature'!$D$5:$D$104,'Syn dépenses Bénéficiaire'!B33)+SUMIFS('5 - Amortissement'!$L$5:$L$104,'5 - Amortissement'!$G$5:$G$104,'Syn dépenses Bénéficiaire'!B33)+SUMIFS('6 Taux forfait. coûts indirects'!$C$6,'6 Taux forfait. coûts indirects'!$E$6,'Syn dépenses Bénéficiaire'!B33)</f>
        <v>0</v>
      </c>
      <c r="D33" s="95" t="e">
        <f t="shared" si="1"/>
        <v>#DIV/0!</v>
      </c>
      <c r="E33" s="351"/>
      <c r="F33" s="76">
        <f t="shared" si="16"/>
        <v>0</v>
      </c>
      <c r="G33" s="354"/>
      <c r="H33" s="355"/>
      <c r="I33" s="76">
        <f t="shared" si="17"/>
        <v>0</v>
      </c>
      <c r="J33" s="357"/>
      <c r="K33" s="76">
        <f t="shared" si="7"/>
        <v>0</v>
      </c>
      <c r="L33" s="101" t="e">
        <f t="shared" si="2"/>
        <v>#DIV/0!</v>
      </c>
      <c r="M33" s="76">
        <f t="shared" si="3"/>
        <v>0</v>
      </c>
      <c r="N33" s="191" t="e">
        <f t="shared" si="4"/>
        <v>#DIV/0!</v>
      </c>
      <c r="O33" s="134">
        <f t="shared" si="5"/>
        <v>0</v>
      </c>
      <c r="P33" s="133" t="e">
        <f t="shared" si="6"/>
        <v>#DIV/0!</v>
      </c>
      <c r="Q33" s="94" t="s">
        <v>144</v>
      </c>
      <c r="R33" s="101" t="e">
        <f>(SUMIF(#REF!,Q33,#REF!))+(SUMIF(#REF!,Q33,#REF!))+(SUMIF(#REF!,Q33,#REF!))+(SUMIF(#REF!,Q33,#REF!))+(SUMIF(#REF!,Q33,#REF!))+(SUMIF(#REF!,Q33,#REF!))+(SUMIF(#REF!,Q33,#REF!))+(SUMIF(#REF!,Q33,#REF!))+(SUMIF(#REF!,Q33,#REF!))+(SUMIF(#REF!,Q33,#REF!))+(SUMIF(#REF!,Q33,#REF!))+(SUMIF(#REF!,Q33,#REF!))+(SUMIF('6 Taux forfait. coûts indirects'!#REF!,Q33,'6 Taux forfait. coûts indirects'!#REF!))</f>
        <v>#REF!</v>
      </c>
      <c r="S33" s="102" t="e">
        <f t="shared" si="0"/>
        <v>#REF!</v>
      </c>
      <c r="T33" s="119">
        <f t="shared" si="8"/>
        <v>0</v>
      </c>
      <c r="U33" s="101" t="e">
        <f t="shared" si="9"/>
        <v>#REF!</v>
      </c>
      <c r="V33" s="120">
        <f t="shared" si="18"/>
        <v>0</v>
      </c>
      <c r="W33" s="101">
        <f t="shared" si="10"/>
        <v>0</v>
      </c>
      <c r="X33" s="101" t="e">
        <f t="shared" si="11"/>
        <v>#REF!</v>
      </c>
      <c r="Y33" s="121">
        <f t="shared" si="12"/>
        <v>0</v>
      </c>
      <c r="Z33" s="110" t="e">
        <f t="shared" si="13"/>
        <v>#REF!</v>
      </c>
      <c r="AA33" s="110" t="e">
        <f t="shared" si="14"/>
        <v>#REF!</v>
      </c>
      <c r="AB33" s="138" t="e">
        <f t="shared" si="15"/>
        <v>#REF!</v>
      </c>
      <c r="AC33" s="139"/>
    </row>
    <row r="34" spans="1:29" ht="15.75" thickBot="1">
      <c r="A34" s="280"/>
      <c r="B34" s="281"/>
      <c r="C34" s="190">
        <f>SUMIFS('1 - Investissements'!$Y$5:$Y$104,'1 - Investissements'!$G$5:$G$104,'Syn dépenses Bénéficiaire'!B34)+SUMIFS('2 - Frais de personnel'!$O$5:$O$104,'2 - Frais de personnel'!$H$5:$H$104,'Syn dépenses Bénéficiaire'!B34)+SUMIFS('3 - Frais généraux'!$X$5:$X$104,'3 - Frais généraux'!$G$5:$G$104,'Syn dépenses Bénéficiaire'!B34)+SUMIFS('4 - Contributions en nature'!$I$5:$I$104,'4 - Contributions en nature'!$D$5:$D$104,'Syn dépenses Bénéficiaire'!B34)+SUMIFS('5 - Amortissement'!$L$5:$L$104,'5 - Amortissement'!$G$5:$G$104,'Syn dépenses Bénéficiaire'!B34)+SUMIFS('6 Taux forfait. coûts indirects'!$C$6,'6 Taux forfait. coûts indirects'!$E$6,'Syn dépenses Bénéficiaire'!B34)</f>
        <v>0</v>
      </c>
      <c r="D34" s="95" t="e">
        <f t="shared" si="1"/>
        <v>#DIV/0!</v>
      </c>
      <c r="E34" s="351"/>
      <c r="F34" s="76">
        <f t="shared" si="16"/>
        <v>0</v>
      </c>
      <c r="G34" s="354"/>
      <c r="H34" s="355"/>
      <c r="I34" s="76">
        <f t="shared" si="17"/>
        <v>0</v>
      </c>
      <c r="J34" s="357"/>
      <c r="K34" s="76">
        <f t="shared" si="7"/>
        <v>0</v>
      </c>
      <c r="L34" s="101" t="e">
        <f t="shared" si="2"/>
        <v>#DIV/0!</v>
      </c>
      <c r="M34" s="76">
        <f t="shared" si="3"/>
        <v>0</v>
      </c>
      <c r="N34" s="191" t="e">
        <f t="shared" si="4"/>
        <v>#DIV/0!</v>
      </c>
      <c r="O34" s="134">
        <f t="shared" si="5"/>
        <v>0</v>
      </c>
      <c r="P34" s="133" t="e">
        <f t="shared" si="6"/>
        <v>#DIV/0!</v>
      </c>
      <c r="Q34" s="94" t="s">
        <v>145</v>
      </c>
      <c r="R34" s="101" t="e">
        <f>(SUMIF(#REF!,Q34,#REF!))+(SUMIF(#REF!,Q34,#REF!))+(SUMIF(#REF!,Q34,#REF!))+(SUMIF(#REF!,Q34,#REF!))+(SUMIF(#REF!,Q34,#REF!))+(SUMIF(#REF!,Q34,#REF!))+(SUMIF(#REF!,Q34,#REF!))+(SUMIF(#REF!,Q34,#REF!))+(SUMIF(#REF!,Q34,#REF!))+(SUMIF(#REF!,Q34,#REF!))+(SUMIF(#REF!,Q34,#REF!))+(SUMIF(#REF!,Q34,#REF!))+(SUMIF('6 Taux forfait. coûts indirects'!#REF!,Q34,'6 Taux forfait. coûts indirects'!#REF!))</f>
        <v>#REF!</v>
      </c>
      <c r="S34" s="102" t="e">
        <f t="shared" si="0"/>
        <v>#REF!</v>
      </c>
      <c r="T34" s="119">
        <f t="shared" si="8"/>
        <v>0</v>
      </c>
      <c r="U34" s="101" t="e">
        <f t="shared" si="9"/>
        <v>#REF!</v>
      </c>
      <c r="V34" s="120">
        <f t="shared" si="18"/>
        <v>0</v>
      </c>
      <c r="W34" s="101">
        <f t="shared" si="10"/>
        <v>0</v>
      </c>
      <c r="X34" s="101" t="e">
        <f t="shared" si="11"/>
        <v>#REF!</v>
      </c>
      <c r="Y34" s="121">
        <f t="shared" si="12"/>
        <v>0</v>
      </c>
      <c r="Z34" s="110" t="e">
        <f t="shared" si="13"/>
        <v>#REF!</v>
      </c>
      <c r="AA34" s="110" t="e">
        <f t="shared" si="14"/>
        <v>#REF!</v>
      </c>
      <c r="AB34" s="138" t="e">
        <f t="shared" si="15"/>
        <v>#REF!</v>
      </c>
      <c r="AC34" s="139"/>
    </row>
    <row r="35" spans="1:29" ht="15.75" thickBot="1">
      <c r="A35" s="280"/>
      <c r="B35" s="281"/>
      <c r="C35" s="190">
        <f>SUMIFS('1 - Investissements'!$Y$5:$Y$104,'1 - Investissements'!$G$5:$G$104,'Syn dépenses Bénéficiaire'!B35)+SUMIFS('2 - Frais de personnel'!$O$5:$O$104,'2 - Frais de personnel'!$H$5:$H$104,'Syn dépenses Bénéficiaire'!B35)+SUMIFS('3 - Frais généraux'!$X$5:$X$104,'3 - Frais généraux'!$G$5:$G$104,'Syn dépenses Bénéficiaire'!B35)+SUMIFS('4 - Contributions en nature'!$I$5:$I$104,'4 - Contributions en nature'!$D$5:$D$104,'Syn dépenses Bénéficiaire'!B35)+SUMIFS('5 - Amortissement'!$L$5:$L$104,'5 - Amortissement'!$G$5:$G$104,'Syn dépenses Bénéficiaire'!B35)+SUMIFS('6 Taux forfait. coûts indirects'!$C$6,'6 Taux forfait. coûts indirects'!$E$6,'Syn dépenses Bénéficiaire'!B35)</f>
        <v>0</v>
      </c>
      <c r="D35" s="95" t="e">
        <f t="shared" si="1"/>
        <v>#DIV/0!</v>
      </c>
      <c r="E35" s="351"/>
      <c r="F35" s="76">
        <f t="shared" si="16"/>
        <v>0</v>
      </c>
      <c r="G35" s="354"/>
      <c r="H35" s="355"/>
      <c r="I35" s="76">
        <f t="shared" si="17"/>
        <v>0</v>
      </c>
      <c r="J35" s="357"/>
      <c r="K35" s="76">
        <f t="shared" si="7"/>
        <v>0</v>
      </c>
      <c r="L35" s="101" t="e">
        <f t="shared" si="2"/>
        <v>#DIV/0!</v>
      </c>
      <c r="M35" s="76">
        <f t="shared" si="3"/>
        <v>0</v>
      </c>
      <c r="N35" s="191" t="e">
        <f t="shared" si="4"/>
        <v>#DIV/0!</v>
      </c>
      <c r="O35" s="134">
        <f t="shared" si="5"/>
        <v>0</v>
      </c>
      <c r="P35" s="133" t="e">
        <f t="shared" si="6"/>
        <v>#DIV/0!</v>
      </c>
      <c r="Q35" s="94" t="s">
        <v>146</v>
      </c>
      <c r="R35" s="101" t="e">
        <f>(SUMIF(#REF!,Q35,#REF!))+(SUMIF(#REF!,Q35,#REF!))+(SUMIF(#REF!,Q35,#REF!))+(SUMIF(#REF!,Q35,#REF!))+(SUMIF(#REF!,Q35,#REF!))+(SUMIF(#REF!,Q35,#REF!))+(SUMIF(#REF!,Q35,#REF!))+(SUMIF(#REF!,Q35,#REF!))+(SUMIF(#REF!,Q35,#REF!))+(SUMIF(#REF!,Q35,#REF!))+(SUMIF(#REF!,Q35,#REF!))+(SUMIF(#REF!,Q35,#REF!))+(SUMIF('6 Taux forfait. coûts indirects'!#REF!,Q35,'6 Taux forfait. coûts indirects'!#REF!))</f>
        <v>#REF!</v>
      </c>
      <c r="S35" s="102" t="e">
        <f t="shared" si="0"/>
        <v>#REF!</v>
      </c>
      <c r="T35" s="119">
        <f t="shared" si="8"/>
        <v>0</v>
      </c>
      <c r="U35" s="101" t="e">
        <f t="shared" si="9"/>
        <v>#REF!</v>
      </c>
      <c r="V35" s="120">
        <f t="shared" si="18"/>
        <v>0</v>
      </c>
      <c r="W35" s="101">
        <f t="shared" si="10"/>
        <v>0</v>
      </c>
      <c r="X35" s="101" t="e">
        <f t="shared" si="11"/>
        <v>#REF!</v>
      </c>
      <c r="Y35" s="121">
        <f t="shared" si="12"/>
        <v>0</v>
      </c>
      <c r="Z35" s="110" t="e">
        <f t="shared" si="13"/>
        <v>#REF!</v>
      </c>
      <c r="AA35" s="110" t="e">
        <f t="shared" si="14"/>
        <v>#REF!</v>
      </c>
      <c r="AB35" s="138" t="e">
        <f t="shared" si="15"/>
        <v>#REF!</v>
      </c>
      <c r="AC35" s="139"/>
    </row>
    <row r="36" spans="1:29" ht="15.75" thickBot="1">
      <c r="A36" s="280"/>
      <c r="B36" s="281"/>
      <c r="C36" s="190">
        <f>SUMIFS('1 - Investissements'!$Y$5:$Y$104,'1 - Investissements'!$G$5:$G$104,'Syn dépenses Bénéficiaire'!B36)+SUMIFS('2 - Frais de personnel'!$O$5:$O$104,'2 - Frais de personnel'!$H$5:$H$104,'Syn dépenses Bénéficiaire'!B36)+SUMIFS('3 - Frais généraux'!$X$5:$X$104,'3 - Frais généraux'!$G$5:$G$104,'Syn dépenses Bénéficiaire'!B36)+SUMIFS('4 - Contributions en nature'!$I$5:$I$104,'4 - Contributions en nature'!$D$5:$D$104,'Syn dépenses Bénéficiaire'!B36)+SUMIFS('5 - Amortissement'!$L$5:$L$104,'5 - Amortissement'!$G$5:$G$104,'Syn dépenses Bénéficiaire'!B36)+SUMIFS('6 Taux forfait. coûts indirects'!$C$6,'6 Taux forfait. coûts indirects'!$E$6,'Syn dépenses Bénéficiaire'!B36)</f>
        <v>0</v>
      </c>
      <c r="D36" s="95" t="e">
        <f t="shared" si="1"/>
        <v>#DIV/0!</v>
      </c>
      <c r="E36" s="351"/>
      <c r="F36" s="76">
        <f t="shared" si="16"/>
        <v>0</v>
      </c>
      <c r="G36" s="354"/>
      <c r="H36" s="355"/>
      <c r="I36" s="76">
        <f t="shared" si="17"/>
        <v>0</v>
      </c>
      <c r="J36" s="357"/>
      <c r="K36" s="76">
        <f t="shared" si="7"/>
        <v>0</v>
      </c>
      <c r="L36" s="101" t="e">
        <f t="shared" si="2"/>
        <v>#DIV/0!</v>
      </c>
      <c r="M36" s="76">
        <f t="shared" si="3"/>
        <v>0</v>
      </c>
      <c r="N36" s="191" t="e">
        <f t="shared" si="4"/>
        <v>#DIV/0!</v>
      </c>
      <c r="O36" s="134">
        <f t="shared" si="5"/>
        <v>0</v>
      </c>
      <c r="P36" s="133" t="e">
        <f t="shared" si="6"/>
        <v>#DIV/0!</v>
      </c>
      <c r="Q36" s="94" t="s">
        <v>147</v>
      </c>
      <c r="R36" s="101" t="e">
        <f>(SUMIF(#REF!,Q36,#REF!))+(SUMIF(#REF!,Q36,#REF!))+(SUMIF(#REF!,Q36,#REF!))+(SUMIF(#REF!,Q36,#REF!))+(SUMIF(#REF!,Q36,#REF!))+(SUMIF(#REF!,Q36,#REF!))+(SUMIF(#REF!,Q36,#REF!))+(SUMIF(#REF!,Q36,#REF!))+(SUMIF(#REF!,Q36,#REF!))+(SUMIF(#REF!,Q36,#REF!))+(SUMIF(#REF!,Q36,#REF!))+(SUMIF(#REF!,Q36,#REF!))+(SUMIF('6 Taux forfait. coûts indirects'!#REF!,Q36,'6 Taux forfait. coûts indirects'!#REF!))</f>
        <v>#REF!</v>
      </c>
      <c r="S36" s="102" t="e">
        <f t="shared" si="0"/>
        <v>#REF!</v>
      </c>
      <c r="T36" s="119">
        <f t="shared" si="8"/>
        <v>0</v>
      </c>
      <c r="U36" s="101" t="e">
        <f t="shared" si="9"/>
        <v>#REF!</v>
      </c>
      <c r="V36" s="120">
        <f t="shared" si="18"/>
        <v>0</v>
      </c>
      <c r="W36" s="101">
        <f t="shared" si="10"/>
        <v>0</v>
      </c>
      <c r="X36" s="101" t="e">
        <f t="shared" si="11"/>
        <v>#REF!</v>
      </c>
      <c r="Y36" s="121">
        <f t="shared" si="12"/>
        <v>0</v>
      </c>
      <c r="Z36" s="110" t="e">
        <f t="shared" si="13"/>
        <v>#REF!</v>
      </c>
      <c r="AA36" s="110" t="e">
        <f t="shared" si="14"/>
        <v>#REF!</v>
      </c>
      <c r="AB36" s="138" t="e">
        <f t="shared" si="15"/>
        <v>#REF!</v>
      </c>
      <c r="AC36" s="139"/>
    </row>
    <row r="37" spans="1:29" ht="15.75" thickBot="1">
      <c r="A37" s="280"/>
      <c r="B37" s="281"/>
      <c r="C37" s="190">
        <f>SUMIFS('1 - Investissements'!$Y$5:$Y$104,'1 - Investissements'!$G$5:$G$104,'Syn dépenses Bénéficiaire'!B37)+SUMIFS('2 - Frais de personnel'!$O$5:$O$104,'2 - Frais de personnel'!$H$5:$H$104,'Syn dépenses Bénéficiaire'!B37)+SUMIFS('3 - Frais généraux'!$X$5:$X$104,'3 - Frais généraux'!$G$5:$G$104,'Syn dépenses Bénéficiaire'!B37)+SUMIFS('4 - Contributions en nature'!$I$5:$I$104,'4 - Contributions en nature'!$D$5:$D$104,'Syn dépenses Bénéficiaire'!B37)+SUMIFS('5 - Amortissement'!$L$5:$L$104,'5 - Amortissement'!$G$5:$G$104,'Syn dépenses Bénéficiaire'!B37)+SUMIFS('6 Taux forfait. coûts indirects'!$C$6,'6 Taux forfait. coûts indirects'!$E$6,'Syn dépenses Bénéficiaire'!B37)</f>
        <v>0</v>
      </c>
      <c r="D37" s="95" t="e">
        <f t="shared" si="1"/>
        <v>#DIV/0!</v>
      </c>
      <c r="E37" s="351"/>
      <c r="F37" s="76">
        <f t="shared" si="16"/>
        <v>0</v>
      </c>
      <c r="G37" s="354"/>
      <c r="H37" s="355"/>
      <c r="I37" s="76">
        <f t="shared" si="17"/>
        <v>0</v>
      </c>
      <c r="J37" s="357"/>
      <c r="K37" s="76">
        <f t="shared" si="7"/>
        <v>0</v>
      </c>
      <c r="L37" s="101" t="e">
        <f t="shared" si="2"/>
        <v>#DIV/0!</v>
      </c>
      <c r="M37" s="76">
        <f t="shared" si="3"/>
        <v>0</v>
      </c>
      <c r="N37" s="191" t="e">
        <f t="shared" si="4"/>
        <v>#DIV/0!</v>
      </c>
      <c r="O37" s="134">
        <f t="shared" si="5"/>
        <v>0</v>
      </c>
      <c r="P37" s="133" t="e">
        <f t="shared" si="6"/>
        <v>#DIV/0!</v>
      </c>
      <c r="Q37" s="94" t="s">
        <v>148</v>
      </c>
      <c r="R37" s="101" t="e">
        <f>(SUMIF(#REF!,Q37,#REF!))+(SUMIF(#REF!,Q37,#REF!))+(SUMIF(#REF!,Q37,#REF!))+(SUMIF(#REF!,Q37,#REF!))+(SUMIF(#REF!,Q37,#REF!))+(SUMIF(#REF!,Q37,#REF!))+(SUMIF(#REF!,Q37,#REF!))+(SUMIF(#REF!,Q37,#REF!))+(SUMIF(#REF!,Q37,#REF!))+(SUMIF(#REF!,Q37,#REF!))+(SUMIF(#REF!,Q37,#REF!))+(SUMIF(#REF!,Q37,#REF!))+(SUMIF('6 Taux forfait. coûts indirects'!#REF!,Q37,'6 Taux forfait. coûts indirects'!#REF!))</f>
        <v>#REF!</v>
      </c>
      <c r="S37" s="102" t="e">
        <f t="shared" si="0"/>
        <v>#REF!</v>
      </c>
      <c r="T37" s="119">
        <f t="shared" si="8"/>
        <v>0</v>
      </c>
      <c r="U37" s="101" t="e">
        <f t="shared" si="9"/>
        <v>#REF!</v>
      </c>
      <c r="V37" s="120">
        <f t="shared" si="18"/>
        <v>0</v>
      </c>
      <c r="W37" s="101">
        <f t="shared" si="10"/>
        <v>0</v>
      </c>
      <c r="X37" s="101" t="e">
        <f t="shared" si="11"/>
        <v>#REF!</v>
      </c>
      <c r="Y37" s="121">
        <f t="shared" si="12"/>
        <v>0</v>
      </c>
      <c r="Z37" s="110" t="e">
        <f t="shared" si="13"/>
        <v>#REF!</v>
      </c>
      <c r="AA37" s="110" t="e">
        <f t="shared" si="14"/>
        <v>#REF!</v>
      </c>
      <c r="AB37" s="138" t="e">
        <f t="shared" si="15"/>
        <v>#REF!</v>
      </c>
      <c r="AC37" s="139"/>
    </row>
    <row r="38" spans="1:29" ht="15.75" thickBot="1">
      <c r="A38" s="280"/>
      <c r="B38" s="281"/>
      <c r="C38" s="190">
        <f>SUMIFS('1 - Investissements'!$Y$5:$Y$104,'1 - Investissements'!$G$5:$G$104,'Syn dépenses Bénéficiaire'!B38)+SUMIFS('2 - Frais de personnel'!$O$5:$O$104,'2 - Frais de personnel'!$H$5:$H$104,'Syn dépenses Bénéficiaire'!B38)+SUMIFS('3 - Frais généraux'!$X$5:$X$104,'3 - Frais généraux'!$G$5:$G$104,'Syn dépenses Bénéficiaire'!B38)+SUMIFS('4 - Contributions en nature'!$I$5:$I$104,'4 - Contributions en nature'!$D$5:$D$104,'Syn dépenses Bénéficiaire'!B38)+SUMIFS('5 - Amortissement'!$L$5:$L$104,'5 - Amortissement'!$G$5:$G$104,'Syn dépenses Bénéficiaire'!B38)+SUMIFS('6 Taux forfait. coûts indirects'!$C$6,'6 Taux forfait. coûts indirects'!$E$6,'Syn dépenses Bénéficiaire'!B38)</f>
        <v>0</v>
      </c>
      <c r="D38" s="95" t="e">
        <f t="shared" si="1"/>
        <v>#DIV/0!</v>
      </c>
      <c r="E38" s="351"/>
      <c r="F38" s="76">
        <f t="shared" si="16"/>
        <v>0</v>
      </c>
      <c r="G38" s="354"/>
      <c r="H38" s="355"/>
      <c r="I38" s="76">
        <f t="shared" si="17"/>
        <v>0</v>
      </c>
      <c r="J38" s="357"/>
      <c r="K38" s="76">
        <f t="shared" si="7"/>
        <v>0</v>
      </c>
      <c r="L38" s="101" t="e">
        <f t="shared" si="2"/>
        <v>#DIV/0!</v>
      </c>
      <c r="M38" s="76">
        <f t="shared" si="3"/>
        <v>0</v>
      </c>
      <c r="N38" s="191" t="e">
        <f t="shared" si="4"/>
        <v>#DIV/0!</v>
      </c>
      <c r="O38" s="134">
        <f t="shared" si="5"/>
        <v>0</v>
      </c>
      <c r="P38" s="133" t="e">
        <f t="shared" si="6"/>
        <v>#DIV/0!</v>
      </c>
      <c r="Q38" s="94" t="s">
        <v>149</v>
      </c>
      <c r="R38" s="101" t="e">
        <f>(SUMIF(#REF!,Q38,#REF!))+(SUMIF(#REF!,Q38,#REF!))+(SUMIF(#REF!,Q38,#REF!))+(SUMIF(#REF!,Q38,#REF!))+(SUMIF(#REF!,Q38,#REF!))+(SUMIF(#REF!,Q38,#REF!))+(SUMIF(#REF!,Q38,#REF!))+(SUMIF(#REF!,Q38,#REF!))+(SUMIF(#REF!,Q38,#REF!))+(SUMIF(#REF!,Q38,#REF!))+(SUMIF(#REF!,Q38,#REF!))+(SUMIF(#REF!,Q38,#REF!))+(SUMIF('6 Taux forfait. coûts indirects'!#REF!,Q38,'6 Taux forfait. coûts indirects'!#REF!))</f>
        <v>#REF!</v>
      </c>
      <c r="S38" s="102" t="e">
        <f t="shared" si="0"/>
        <v>#REF!</v>
      </c>
      <c r="T38" s="119">
        <f t="shared" si="8"/>
        <v>0</v>
      </c>
      <c r="U38" s="101" t="e">
        <f t="shared" si="9"/>
        <v>#REF!</v>
      </c>
      <c r="V38" s="120">
        <f t="shared" si="18"/>
        <v>0</v>
      </c>
      <c r="W38" s="101">
        <f t="shared" si="10"/>
        <v>0</v>
      </c>
      <c r="X38" s="101" t="e">
        <f t="shared" si="11"/>
        <v>#REF!</v>
      </c>
      <c r="Y38" s="121">
        <f t="shared" si="12"/>
        <v>0</v>
      </c>
      <c r="Z38" s="110" t="e">
        <f t="shared" si="13"/>
        <v>#REF!</v>
      </c>
      <c r="AA38" s="110" t="e">
        <f t="shared" si="14"/>
        <v>#REF!</v>
      </c>
      <c r="AB38" s="138" t="e">
        <f t="shared" si="15"/>
        <v>#REF!</v>
      </c>
      <c r="AC38" s="139"/>
    </row>
    <row r="39" spans="1:29" ht="15.75" thickBot="1">
      <c r="A39" s="280"/>
      <c r="B39" s="281"/>
      <c r="C39" s="190">
        <f>SUMIFS('1 - Investissements'!$Y$5:$Y$104,'1 - Investissements'!$G$5:$G$104,'Syn dépenses Bénéficiaire'!B39)+SUMIFS('2 - Frais de personnel'!$O$5:$O$104,'2 - Frais de personnel'!$H$5:$H$104,'Syn dépenses Bénéficiaire'!B39)+SUMIFS('3 - Frais généraux'!$X$5:$X$104,'3 - Frais généraux'!$G$5:$G$104,'Syn dépenses Bénéficiaire'!B39)+SUMIFS('4 - Contributions en nature'!$I$5:$I$104,'4 - Contributions en nature'!$D$5:$D$104,'Syn dépenses Bénéficiaire'!B39)+SUMIFS('5 - Amortissement'!$L$5:$L$104,'5 - Amortissement'!$G$5:$G$104,'Syn dépenses Bénéficiaire'!B39)+SUMIFS('6 Taux forfait. coûts indirects'!$C$6,'6 Taux forfait. coûts indirects'!$E$6,'Syn dépenses Bénéficiaire'!B39)</f>
        <v>0</v>
      </c>
      <c r="D39" s="95" t="e">
        <f t="shared" si="1"/>
        <v>#DIV/0!</v>
      </c>
      <c r="E39" s="351"/>
      <c r="F39" s="76">
        <f t="shared" si="16"/>
        <v>0</v>
      </c>
      <c r="G39" s="354"/>
      <c r="H39" s="355"/>
      <c r="I39" s="76">
        <f t="shared" si="17"/>
        <v>0</v>
      </c>
      <c r="J39" s="357"/>
      <c r="K39" s="76">
        <f t="shared" si="7"/>
        <v>0</v>
      </c>
      <c r="L39" s="101" t="e">
        <f t="shared" si="2"/>
        <v>#DIV/0!</v>
      </c>
      <c r="M39" s="76">
        <f t="shared" si="3"/>
        <v>0</v>
      </c>
      <c r="N39" s="191" t="e">
        <f t="shared" si="4"/>
        <v>#DIV/0!</v>
      </c>
      <c r="O39" s="134">
        <f t="shared" si="5"/>
        <v>0</v>
      </c>
      <c r="P39" s="133" t="e">
        <f t="shared" si="6"/>
        <v>#DIV/0!</v>
      </c>
      <c r="Q39" s="94" t="s">
        <v>150</v>
      </c>
      <c r="R39" s="101" t="e">
        <f>(SUMIF(#REF!,Q39,#REF!))+(SUMIF(#REF!,Q39,#REF!))+(SUMIF(#REF!,Q39,#REF!))+(SUMIF(#REF!,Q39,#REF!))+(SUMIF(#REF!,Q39,#REF!))+(SUMIF(#REF!,Q39,#REF!))+(SUMIF(#REF!,Q39,#REF!))+(SUMIF(#REF!,Q39,#REF!))+(SUMIF(#REF!,Q39,#REF!))+(SUMIF(#REF!,Q39,#REF!))+(SUMIF(#REF!,Q39,#REF!))+(SUMIF(#REF!,Q39,#REF!))+(SUMIF('6 Taux forfait. coûts indirects'!#REF!,Q39,'6 Taux forfait. coûts indirects'!#REF!))</f>
        <v>#REF!</v>
      </c>
      <c r="S39" s="102" t="e">
        <f t="shared" si="0"/>
        <v>#REF!</v>
      </c>
      <c r="T39" s="119">
        <f t="shared" si="8"/>
        <v>0</v>
      </c>
      <c r="U39" s="101" t="e">
        <f t="shared" si="9"/>
        <v>#REF!</v>
      </c>
      <c r="V39" s="120">
        <f t="shared" si="18"/>
        <v>0</v>
      </c>
      <c r="W39" s="101">
        <f t="shared" si="10"/>
        <v>0</v>
      </c>
      <c r="X39" s="101" t="e">
        <f t="shared" si="11"/>
        <v>#REF!</v>
      </c>
      <c r="Y39" s="121">
        <f t="shared" si="12"/>
        <v>0</v>
      </c>
      <c r="Z39" s="110" t="e">
        <f t="shared" si="13"/>
        <v>#REF!</v>
      </c>
      <c r="AA39" s="110" t="e">
        <f t="shared" si="14"/>
        <v>#REF!</v>
      </c>
      <c r="AB39" s="138" t="e">
        <f t="shared" si="15"/>
        <v>#REF!</v>
      </c>
      <c r="AC39" s="139"/>
    </row>
    <row r="40" spans="1:29" ht="15.75" thickBot="1">
      <c r="A40" s="280"/>
      <c r="B40" s="281"/>
      <c r="C40" s="190">
        <f>SUMIFS('1 - Investissements'!$Y$5:$Y$104,'1 - Investissements'!$G$5:$G$104,'Syn dépenses Bénéficiaire'!B40)+SUMIFS('2 - Frais de personnel'!$O$5:$O$104,'2 - Frais de personnel'!$H$5:$H$104,'Syn dépenses Bénéficiaire'!B40)+SUMIFS('3 - Frais généraux'!$X$5:$X$104,'3 - Frais généraux'!$G$5:$G$104,'Syn dépenses Bénéficiaire'!B40)+SUMIFS('4 - Contributions en nature'!$I$5:$I$104,'4 - Contributions en nature'!$D$5:$D$104,'Syn dépenses Bénéficiaire'!B40)+SUMIFS('5 - Amortissement'!$L$5:$L$104,'5 - Amortissement'!$G$5:$G$104,'Syn dépenses Bénéficiaire'!B40)+SUMIFS('6 Taux forfait. coûts indirects'!$C$6,'6 Taux forfait. coûts indirects'!$E$6,'Syn dépenses Bénéficiaire'!B40)</f>
        <v>0</v>
      </c>
      <c r="D40" s="95" t="e">
        <f t="shared" si="1"/>
        <v>#DIV/0!</v>
      </c>
      <c r="E40" s="351"/>
      <c r="F40" s="76">
        <f t="shared" si="16"/>
        <v>0</v>
      </c>
      <c r="G40" s="354"/>
      <c r="H40" s="355"/>
      <c r="I40" s="76">
        <f t="shared" si="17"/>
        <v>0</v>
      </c>
      <c r="J40" s="357"/>
      <c r="K40" s="76">
        <f t="shared" si="7"/>
        <v>0</v>
      </c>
      <c r="L40" s="101" t="e">
        <f t="shared" si="2"/>
        <v>#DIV/0!</v>
      </c>
      <c r="M40" s="76">
        <f t="shared" si="3"/>
        <v>0</v>
      </c>
      <c r="N40" s="191" t="e">
        <f t="shared" si="4"/>
        <v>#DIV/0!</v>
      </c>
      <c r="O40" s="134">
        <f t="shared" si="5"/>
        <v>0</v>
      </c>
      <c r="P40" s="133" t="e">
        <f t="shared" si="6"/>
        <v>#DIV/0!</v>
      </c>
      <c r="Q40" s="94" t="s">
        <v>151</v>
      </c>
      <c r="R40" s="101" t="e">
        <f>(SUMIF(#REF!,Q40,#REF!))+(SUMIF(#REF!,Q40,#REF!))+(SUMIF(#REF!,Q40,#REF!))+(SUMIF(#REF!,Q40,#REF!))+(SUMIF(#REF!,Q40,#REF!))+(SUMIF(#REF!,Q40,#REF!))+(SUMIF(#REF!,Q40,#REF!))+(SUMIF(#REF!,Q40,#REF!))+(SUMIF(#REF!,Q40,#REF!))+(SUMIF(#REF!,Q40,#REF!))+(SUMIF(#REF!,Q40,#REF!))+(SUMIF(#REF!,Q40,#REF!))+(SUMIF('6 Taux forfait. coûts indirects'!#REF!,Q40,'6 Taux forfait. coûts indirects'!#REF!))</f>
        <v>#REF!</v>
      </c>
      <c r="S40" s="102" t="e">
        <f t="shared" si="0"/>
        <v>#REF!</v>
      </c>
      <c r="T40" s="119">
        <f t="shared" si="8"/>
        <v>0</v>
      </c>
      <c r="U40" s="101" t="e">
        <f t="shared" si="9"/>
        <v>#REF!</v>
      </c>
      <c r="V40" s="120">
        <f t="shared" si="18"/>
        <v>0</v>
      </c>
      <c r="W40" s="101">
        <f t="shared" si="10"/>
        <v>0</v>
      </c>
      <c r="X40" s="101" t="e">
        <f t="shared" si="11"/>
        <v>#REF!</v>
      </c>
      <c r="Y40" s="121">
        <f t="shared" si="12"/>
        <v>0</v>
      </c>
      <c r="Z40" s="110" t="e">
        <f t="shared" si="13"/>
        <v>#REF!</v>
      </c>
      <c r="AA40" s="110" t="e">
        <f t="shared" si="14"/>
        <v>#REF!</v>
      </c>
      <c r="AB40" s="138" t="e">
        <f t="shared" si="15"/>
        <v>#REF!</v>
      </c>
      <c r="AC40" s="139"/>
    </row>
    <row r="41" spans="1:29" ht="15.75" thickBot="1">
      <c r="A41" s="280"/>
      <c r="B41" s="281"/>
      <c r="C41" s="190">
        <f>SUMIFS('1 - Investissements'!$Y$5:$Y$104,'1 - Investissements'!$G$5:$G$104,'Syn dépenses Bénéficiaire'!B41)+SUMIFS('2 - Frais de personnel'!$O$5:$O$104,'2 - Frais de personnel'!$H$5:$H$104,'Syn dépenses Bénéficiaire'!B41)+SUMIFS('3 - Frais généraux'!$X$5:$X$104,'3 - Frais généraux'!$G$5:$G$104,'Syn dépenses Bénéficiaire'!B41)+SUMIFS('4 - Contributions en nature'!$I$5:$I$104,'4 - Contributions en nature'!$D$5:$D$104,'Syn dépenses Bénéficiaire'!B41)+SUMIFS('5 - Amortissement'!$L$5:$L$104,'5 - Amortissement'!$G$5:$G$104,'Syn dépenses Bénéficiaire'!B41)+SUMIFS('6 Taux forfait. coûts indirects'!$C$6,'6 Taux forfait. coûts indirects'!$E$6,'Syn dépenses Bénéficiaire'!B41)</f>
        <v>0</v>
      </c>
      <c r="D41" s="95" t="e">
        <f t="shared" si="1"/>
        <v>#DIV/0!</v>
      </c>
      <c r="E41" s="351"/>
      <c r="F41" s="76">
        <f t="shared" si="16"/>
        <v>0</v>
      </c>
      <c r="G41" s="354"/>
      <c r="H41" s="355"/>
      <c r="I41" s="76">
        <f t="shared" si="17"/>
        <v>0</v>
      </c>
      <c r="J41" s="357"/>
      <c r="K41" s="76">
        <f t="shared" si="7"/>
        <v>0</v>
      </c>
      <c r="L41" s="101" t="e">
        <f t="shared" si="2"/>
        <v>#DIV/0!</v>
      </c>
      <c r="M41" s="76">
        <f t="shared" si="3"/>
        <v>0</v>
      </c>
      <c r="N41" s="191" t="e">
        <f t="shared" si="4"/>
        <v>#DIV/0!</v>
      </c>
      <c r="O41" s="134">
        <f t="shared" si="5"/>
        <v>0</v>
      </c>
      <c r="P41" s="133" t="e">
        <f t="shared" si="6"/>
        <v>#DIV/0!</v>
      </c>
      <c r="Q41" s="94" t="s">
        <v>152</v>
      </c>
      <c r="R41" s="101" t="e">
        <f>(SUMIF(#REF!,Q41,#REF!))+(SUMIF(#REF!,Q41,#REF!))+(SUMIF(#REF!,Q41,#REF!))+(SUMIF(#REF!,Q41,#REF!))+(SUMIF(#REF!,Q41,#REF!))+(SUMIF(#REF!,Q41,#REF!))+(SUMIF(#REF!,Q41,#REF!))+(SUMIF(#REF!,Q41,#REF!))+(SUMIF(#REF!,Q41,#REF!))+(SUMIF(#REF!,Q41,#REF!))+(SUMIF(#REF!,Q41,#REF!))+(SUMIF(#REF!,Q41,#REF!))+(SUMIF('6 Taux forfait. coûts indirects'!#REF!,Q41,'6 Taux forfait. coûts indirects'!#REF!))</f>
        <v>#REF!</v>
      </c>
      <c r="S41" s="102" t="e">
        <f t="shared" si="0"/>
        <v>#REF!</v>
      </c>
      <c r="T41" s="119">
        <f t="shared" si="8"/>
        <v>0</v>
      </c>
      <c r="U41" s="101" t="e">
        <f t="shared" si="9"/>
        <v>#REF!</v>
      </c>
      <c r="V41" s="120">
        <f t="shared" si="18"/>
        <v>0</v>
      </c>
      <c r="W41" s="101">
        <f t="shared" si="10"/>
        <v>0</v>
      </c>
      <c r="X41" s="101" t="e">
        <f t="shared" si="11"/>
        <v>#REF!</v>
      </c>
      <c r="Y41" s="121">
        <f t="shared" si="12"/>
        <v>0</v>
      </c>
      <c r="Z41" s="110" t="e">
        <f t="shared" si="13"/>
        <v>#REF!</v>
      </c>
      <c r="AA41" s="110" t="e">
        <f t="shared" si="14"/>
        <v>#REF!</v>
      </c>
      <c r="AB41" s="138" t="e">
        <f t="shared" si="15"/>
        <v>#REF!</v>
      </c>
      <c r="AC41" s="139"/>
    </row>
    <row r="42" spans="1:29" ht="15.75" thickBot="1">
      <c r="A42" s="280"/>
      <c r="B42" s="281"/>
      <c r="C42" s="190">
        <f>SUMIFS('1 - Investissements'!$Y$5:$Y$104,'1 - Investissements'!$G$5:$G$104,'Syn dépenses Bénéficiaire'!B42)+SUMIFS('2 - Frais de personnel'!$O$5:$O$104,'2 - Frais de personnel'!$H$5:$H$104,'Syn dépenses Bénéficiaire'!B42)+SUMIFS('3 - Frais généraux'!$X$5:$X$104,'3 - Frais généraux'!$G$5:$G$104,'Syn dépenses Bénéficiaire'!B42)+SUMIFS('4 - Contributions en nature'!$I$5:$I$104,'4 - Contributions en nature'!$D$5:$D$104,'Syn dépenses Bénéficiaire'!B42)+SUMIFS('5 - Amortissement'!$L$5:$L$104,'5 - Amortissement'!$G$5:$G$104,'Syn dépenses Bénéficiaire'!B42)+SUMIFS('6 Taux forfait. coûts indirects'!$C$6,'6 Taux forfait. coûts indirects'!$E$6,'Syn dépenses Bénéficiaire'!B42)</f>
        <v>0</v>
      </c>
      <c r="D42" s="95" t="e">
        <f t="shared" si="1"/>
        <v>#DIV/0!</v>
      </c>
      <c r="E42" s="351"/>
      <c r="F42" s="76">
        <f t="shared" si="16"/>
        <v>0</v>
      </c>
      <c r="G42" s="354"/>
      <c r="H42" s="355"/>
      <c r="I42" s="76">
        <f t="shared" si="17"/>
        <v>0</v>
      </c>
      <c r="J42" s="357"/>
      <c r="K42" s="76">
        <f t="shared" si="7"/>
        <v>0</v>
      </c>
      <c r="L42" s="101" t="e">
        <f t="shared" si="2"/>
        <v>#DIV/0!</v>
      </c>
      <c r="M42" s="76">
        <f t="shared" si="3"/>
        <v>0</v>
      </c>
      <c r="N42" s="191" t="e">
        <f t="shared" si="4"/>
        <v>#DIV/0!</v>
      </c>
      <c r="O42" s="134">
        <f t="shared" si="5"/>
        <v>0</v>
      </c>
      <c r="P42" s="133" t="e">
        <f t="shared" si="6"/>
        <v>#DIV/0!</v>
      </c>
      <c r="Q42" s="94" t="s">
        <v>153</v>
      </c>
      <c r="R42" s="101" t="e">
        <f>(SUMIF(#REF!,Q42,#REF!))+(SUMIF(#REF!,Q42,#REF!))+(SUMIF(#REF!,Q42,#REF!))+(SUMIF(#REF!,Q42,#REF!))+(SUMIF(#REF!,Q42,#REF!))+(SUMIF(#REF!,Q42,#REF!))+(SUMIF(#REF!,Q42,#REF!))+(SUMIF(#REF!,Q42,#REF!))+(SUMIF(#REF!,Q42,#REF!))+(SUMIF(#REF!,Q42,#REF!))+(SUMIF(#REF!,Q42,#REF!))+(SUMIF(#REF!,Q42,#REF!))+(SUMIF('6 Taux forfait. coûts indirects'!#REF!,Q42,'6 Taux forfait. coûts indirects'!#REF!))</f>
        <v>#REF!</v>
      </c>
      <c r="S42" s="102" t="e">
        <f t="shared" si="0"/>
        <v>#REF!</v>
      </c>
      <c r="T42" s="119">
        <f t="shared" si="8"/>
        <v>0</v>
      </c>
      <c r="U42" s="101" t="e">
        <f t="shared" si="9"/>
        <v>#REF!</v>
      </c>
      <c r="V42" s="120">
        <f t="shared" si="18"/>
        <v>0</v>
      </c>
      <c r="W42" s="101">
        <f t="shared" si="10"/>
        <v>0</v>
      </c>
      <c r="X42" s="101" t="e">
        <f t="shared" si="11"/>
        <v>#REF!</v>
      </c>
      <c r="Y42" s="121">
        <f t="shared" si="12"/>
        <v>0</v>
      </c>
      <c r="Z42" s="110" t="e">
        <f t="shared" si="13"/>
        <v>#REF!</v>
      </c>
      <c r="AA42" s="110" t="e">
        <f t="shared" si="14"/>
        <v>#REF!</v>
      </c>
      <c r="AB42" s="138" t="e">
        <f t="shared" si="15"/>
        <v>#REF!</v>
      </c>
      <c r="AC42" s="139"/>
    </row>
    <row r="43" spans="1:29" ht="15.75" thickBot="1">
      <c r="A43" s="280"/>
      <c r="B43" s="281"/>
      <c r="C43" s="190">
        <f>SUMIFS('1 - Investissements'!$Y$5:$Y$104,'1 - Investissements'!$G$5:$G$104,'Syn dépenses Bénéficiaire'!B43)+SUMIFS('2 - Frais de personnel'!$O$5:$O$104,'2 - Frais de personnel'!$H$5:$H$104,'Syn dépenses Bénéficiaire'!B43)+SUMIFS('3 - Frais généraux'!$X$5:$X$104,'3 - Frais généraux'!$G$5:$G$104,'Syn dépenses Bénéficiaire'!B43)+SUMIFS('4 - Contributions en nature'!$I$5:$I$104,'4 - Contributions en nature'!$D$5:$D$104,'Syn dépenses Bénéficiaire'!B43)+SUMIFS('5 - Amortissement'!$L$5:$L$104,'5 - Amortissement'!$G$5:$G$104,'Syn dépenses Bénéficiaire'!B43)+SUMIFS('6 Taux forfait. coûts indirects'!$C$6,'6 Taux forfait. coûts indirects'!$E$6,'Syn dépenses Bénéficiaire'!B43)</f>
        <v>0</v>
      </c>
      <c r="D43" s="95" t="e">
        <f t="shared" si="1"/>
        <v>#DIV/0!</v>
      </c>
      <c r="E43" s="351"/>
      <c r="F43" s="76">
        <f t="shared" si="16"/>
        <v>0</v>
      </c>
      <c r="G43" s="354"/>
      <c r="H43" s="355"/>
      <c r="I43" s="76">
        <f t="shared" si="17"/>
        <v>0</v>
      </c>
      <c r="J43" s="357"/>
      <c r="K43" s="76">
        <f t="shared" si="7"/>
        <v>0</v>
      </c>
      <c r="L43" s="101" t="e">
        <f t="shared" si="2"/>
        <v>#DIV/0!</v>
      </c>
      <c r="M43" s="76">
        <f t="shared" si="3"/>
        <v>0</v>
      </c>
      <c r="N43" s="191" t="e">
        <f t="shared" si="4"/>
        <v>#DIV/0!</v>
      </c>
      <c r="O43" s="134">
        <f t="shared" si="5"/>
        <v>0</v>
      </c>
      <c r="P43" s="133" t="e">
        <f t="shared" si="6"/>
        <v>#DIV/0!</v>
      </c>
      <c r="Q43" s="94" t="s">
        <v>154</v>
      </c>
      <c r="R43" s="101" t="e">
        <f>(SUMIF(#REF!,Q43,#REF!))+(SUMIF(#REF!,Q43,#REF!))+(SUMIF(#REF!,Q43,#REF!))+(SUMIF(#REF!,Q43,#REF!))+(SUMIF(#REF!,Q43,#REF!))+(SUMIF(#REF!,Q43,#REF!))+(SUMIF(#REF!,Q43,#REF!))+(SUMIF(#REF!,Q43,#REF!))+(SUMIF(#REF!,Q43,#REF!))+(SUMIF(#REF!,Q43,#REF!))+(SUMIF(#REF!,Q43,#REF!))+(SUMIF(#REF!,Q43,#REF!))+(SUMIF('6 Taux forfait. coûts indirects'!#REF!,Q43,'6 Taux forfait. coûts indirects'!#REF!))</f>
        <v>#REF!</v>
      </c>
      <c r="S43" s="102" t="e">
        <f t="shared" si="0"/>
        <v>#REF!</v>
      </c>
      <c r="T43" s="119">
        <f t="shared" si="8"/>
        <v>0</v>
      </c>
      <c r="U43" s="101" t="e">
        <f t="shared" si="9"/>
        <v>#REF!</v>
      </c>
      <c r="V43" s="120">
        <f t="shared" si="18"/>
        <v>0</v>
      </c>
      <c r="W43" s="101">
        <f t="shared" si="10"/>
        <v>0</v>
      </c>
      <c r="X43" s="101" t="e">
        <f t="shared" si="11"/>
        <v>#REF!</v>
      </c>
      <c r="Y43" s="121">
        <f t="shared" si="12"/>
        <v>0</v>
      </c>
      <c r="Z43" s="110" t="e">
        <f t="shared" si="13"/>
        <v>#REF!</v>
      </c>
      <c r="AA43" s="110" t="e">
        <f t="shared" si="14"/>
        <v>#REF!</v>
      </c>
      <c r="AB43" s="138" t="e">
        <f t="shared" si="15"/>
        <v>#REF!</v>
      </c>
      <c r="AC43" s="139"/>
    </row>
    <row r="44" spans="1:29" ht="15.75" thickBot="1">
      <c r="A44" s="280"/>
      <c r="B44" s="281"/>
      <c r="C44" s="190">
        <f>SUMIFS('1 - Investissements'!$Y$5:$Y$104,'1 - Investissements'!$G$5:$G$104,'Syn dépenses Bénéficiaire'!B44)+SUMIFS('2 - Frais de personnel'!$O$5:$O$104,'2 - Frais de personnel'!$H$5:$H$104,'Syn dépenses Bénéficiaire'!B44)+SUMIFS('3 - Frais généraux'!$X$5:$X$104,'3 - Frais généraux'!$G$5:$G$104,'Syn dépenses Bénéficiaire'!B44)+SUMIFS('4 - Contributions en nature'!$I$5:$I$104,'4 - Contributions en nature'!$D$5:$D$104,'Syn dépenses Bénéficiaire'!B44)+SUMIFS('5 - Amortissement'!$L$5:$L$104,'5 - Amortissement'!$G$5:$G$104,'Syn dépenses Bénéficiaire'!B44)+SUMIFS('6 Taux forfait. coûts indirects'!$C$6,'6 Taux forfait. coûts indirects'!$E$6,'Syn dépenses Bénéficiaire'!B44)</f>
        <v>0</v>
      </c>
      <c r="D44" s="95" t="e">
        <f t="shared" si="1"/>
        <v>#DIV/0!</v>
      </c>
      <c r="E44" s="351"/>
      <c r="F44" s="76">
        <f t="shared" si="16"/>
        <v>0</v>
      </c>
      <c r="G44" s="354"/>
      <c r="H44" s="355"/>
      <c r="I44" s="76">
        <f t="shared" si="17"/>
        <v>0</v>
      </c>
      <c r="J44" s="357"/>
      <c r="K44" s="76">
        <f t="shared" si="7"/>
        <v>0</v>
      </c>
      <c r="L44" s="101" t="e">
        <f t="shared" si="2"/>
        <v>#DIV/0!</v>
      </c>
      <c r="M44" s="76">
        <f t="shared" si="3"/>
        <v>0</v>
      </c>
      <c r="N44" s="191" t="e">
        <f t="shared" si="4"/>
        <v>#DIV/0!</v>
      </c>
      <c r="O44" s="134">
        <f t="shared" si="5"/>
        <v>0</v>
      </c>
      <c r="P44" s="133" t="e">
        <f t="shared" si="6"/>
        <v>#DIV/0!</v>
      </c>
      <c r="Q44" s="94" t="s">
        <v>155</v>
      </c>
      <c r="R44" s="101" t="e">
        <f>(SUMIF(#REF!,Q44,#REF!))+(SUMIF(#REF!,Q44,#REF!))+(SUMIF(#REF!,Q44,#REF!))+(SUMIF(#REF!,Q44,#REF!))+(SUMIF(#REF!,Q44,#REF!))+(SUMIF(#REF!,Q44,#REF!))+(SUMIF(#REF!,Q44,#REF!))+(SUMIF(#REF!,Q44,#REF!))+(SUMIF(#REF!,Q44,#REF!))+(SUMIF(#REF!,Q44,#REF!))+(SUMIF(#REF!,Q44,#REF!))+(SUMIF(#REF!,Q44,#REF!))+(SUMIF('6 Taux forfait. coûts indirects'!#REF!,Q44,'6 Taux forfait. coûts indirects'!#REF!))</f>
        <v>#REF!</v>
      </c>
      <c r="S44" s="102" t="e">
        <f t="shared" si="0"/>
        <v>#REF!</v>
      </c>
      <c r="T44" s="119">
        <f t="shared" si="8"/>
        <v>0</v>
      </c>
      <c r="U44" s="101" t="e">
        <f t="shared" si="9"/>
        <v>#REF!</v>
      </c>
      <c r="V44" s="120">
        <f t="shared" si="18"/>
        <v>0</v>
      </c>
      <c r="W44" s="101">
        <f t="shared" si="10"/>
        <v>0</v>
      </c>
      <c r="X44" s="101" t="e">
        <f t="shared" si="11"/>
        <v>#REF!</v>
      </c>
      <c r="Y44" s="121">
        <f t="shared" si="12"/>
        <v>0</v>
      </c>
      <c r="Z44" s="110" t="e">
        <f t="shared" si="13"/>
        <v>#REF!</v>
      </c>
      <c r="AA44" s="110" t="e">
        <f t="shared" si="14"/>
        <v>#REF!</v>
      </c>
      <c r="AB44" s="138" t="e">
        <f t="shared" si="15"/>
        <v>#REF!</v>
      </c>
      <c r="AC44" s="139"/>
    </row>
    <row r="45" spans="1:29" ht="15.75" thickBot="1">
      <c r="A45" s="280"/>
      <c r="B45" s="281"/>
      <c r="C45" s="190">
        <f>SUMIFS('1 - Investissements'!$Y$5:$Y$104,'1 - Investissements'!$G$5:$G$104,'Syn dépenses Bénéficiaire'!B45)+SUMIFS('2 - Frais de personnel'!$O$5:$O$104,'2 - Frais de personnel'!$H$5:$H$104,'Syn dépenses Bénéficiaire'!B45)+SUMIFS('3 - Frais généraux'!$X$5:$X$104,'3 - Frais généraux'!$G$5:$G$104,'Syn dépenses Bénéficiaire'!B45)+SUMIFS('4 - Contributions en nature'!$I$5:$I$104,'4 - Contributions en nature'!$D$5:$D$104,'Syn dépenses Bénéficiaire'!B45)+SUMIFS('5 - Amortissement'!$L$5:$L$104,'5 - Amortissement'!$G$5:$G$104,'Syn dépenses Bénéficiaire'!B45)+SUMIFS('6 Taux forfait. coûts indirects'!$C$6,'6 Taux forfait. coûts indirects'!$E$6,'Syn dépenses Bénéficiaire'!B45)</f>
        <v>0</v>
      </c>
      <c r="D45" s="95" t="e">
        <f t="shared" si="1"/>
        <v>#DIV/0!</v>
      </c>
      <c r="E45" s="351"/>
      <c r="F45" s="76">
        <f t="shared" si="16"/>
        <v>0</v>
      </c>
      <c r="G45" s="354"/>
      <c r="H45" s="355"/>
      <c r="I45" s="76">
        <f t="shared" si="17"/>
        <v>0</v>
      </c>
      <c r="J45" s="357"/>
      <c r="K45" s="76">
        <f t="shared" si="7"/>
        <v>0</v>
      </c>
      <c r="L45" s="101" t="e">
        <f t="shared" si="2"/>
        <v>#DIV/0!</v>
      </c>
      <c r="M45" s="76">
        <f t="shared" si="3"/>
        <v>0</v>
      </c>
      <c r="N45" s="191" t="e">
        <f t="shared" si="4"/>
        <v>#DIV/0!</v>
      </c>
      <c r="O45" s="134">
        <f t="shared" si="5"/>
        <v>0</v>
      </c>
      <c r="P45" s="133" t="e">
        <f t="shared" si="6"/>
        <v>#DIV/0!</v>
      </c>
      <c r="Q45" s="94" t="s">
        <v>156</v>
      </c>
      <c r="R45" s="101" t="e">
        <f>(SUMIF(#REF!,Q45,#REF!))+(SUMIF(#REF!,Q45,#REF!))+(SUMIF(#REF!,Q45,#REF!))+(SUMIF(#REF!,Q45,#REF!))+(SUMIF(#REF!,Q45,#REF!))+(SUMIF(#REF!,Q45,#REF!))+(SUMIF(#REF!,Q45,#REF!))+(SUMIF(#REF!,Q45,#REF!))+(SUMIF(#REF!,Q45,#REF!))+(SUMIF(#REF!,Q45,#REF!))+(SUMIF(#REF!,Q45,#REF!))+(SUMIF(#REF!,Q45,#REF!))+(SUMIF('6 Taux forfait. coûts indirects'!#REF!,Q45,'6 Taux forfait. coûts indirects'!#REF!))</f>
        <v>#REF!</v>
      </c>
      <c r="S45" s="102" t="e">
        <f t="shared" si="0"/>
        <v>#REF!</v>
      </c>
      <c r="T45" s="119">
        <f t="shared" si="8"/>
        <v>0</v>
      </c>
      <c r="U45" s="101" t="e">
        <f t="shared" si="9"/>
        <v>#REF!</v>
      </c>
      <c r="V45" s="120">
        <f t="shared" si="18"/>
        <v>0</v>
      </c>
      <c r="W45" s="101">
        <f t="shared" si="10"/>
        <v>0</v>
      </c>
      <c r="X45" s="101" t="e">
        <f t="shared" si="11"/>
        <v>#REF!</v>
      </c>
      <c r="Y45" s="121">
        <f t="shared" si="12"/>
        <v>0</v>
      </c>
      <c r="Z45" s="110" t="e">
        <f t="shared" si="13"/>
        <v>#REF!</v>
      </c>
      <c r="AA45" s="110" t="e">
        <f t="shared" si="14"/>
        <v>#REF!</v>
      </c>
      <c r="AB45" s="138" t="e">
        <f t="shared" si="15"/>
        <v>#REF!</v>
      </c>
      <c r="AC45" s="139"/>
    </row>
    <row r="46" spans="1:29">
      <c r="A46" s="280"/>
      <c r="B46" s="281"/>
      <c r="C46" s="190">
        <f>SUMIFS('1 - Investissements'!$Y$5:$Y$104,'1 - Investissements'!$G$5:$G$104,'Syn dépenses Bénéficiaire'!B46)+SUMIFS('2 - Frais de personnel'!$O$5:$O$104,'2 - Frais de personnel'!$H$5:$H$104,'Syn dépenses Bénéficiaire'!B46)+SUMIFS('3 - Frais généraux'!$X$5:$X$104,'3 - Frais généraux'!$G$5:$G$104,'Syn dépenses Bénéficiaire'!B46)+SUMIFS('4 - Contributions en nature'!$I$5:$I$104,'4 - Contributions en nature'!$D$5:$D$104,'Syn dépenses Bénéficiaire'!B46)+SUMIFS('5 - Amortissement'!$L$5:$L$104,'5 - Amortissement'!$G$5:$G$104,'Syn dépenses Bénéficiaire'!B46)+SUMIFS('6 Taux forfait. coûts indirects'!$C$6,'6 Taux forfait. coûts indirects'!$E$6,'Syn dépenses Bénéficiaire'!B46)</f>
        <v>0</v>
      </c>
      <c r="D46" s="95" t="e">
        <f t="shared" si="1"/>
        <v>#DIV/0!</v>
      </c>
      <c r="E46" s="351"/>
      <c r="F46" s="76">
        <f t="shared" si="16"/>
        <v>0</v>
      </c>
      <c r="G46" s="354"/>
      <c r="H46" s="355"/>
      <c r="I46" s="76">
        <f t="shared" si="17"/>
        <v>0</v>
      </c>
      <c r="J46" s="357"/>
      <c r="K46" s="76">
        <f t="shared" si="7"/>
        <v>0</v>
      </c>
      <c r="L46" s="101" t="e">
        <f t="shared" si="2"/>
        <v>#DIV/0!</v>
      </c>
      <c r="M46" s="76">
        <f t="shared" si="3"/>
        <v>0</v>
      </c>
      <c r="N46" s="191" t="e">
        <f t="shared" si="4"/>
        <v>#DIV/0!</v>
      </c>
      <c r="O46" s="134">
        <f t="shared" si="5"/>
        <v>0</v>
      </c>
      <c r="P46" s="133" t="e">
        <f t="shared" si="6"/>
        <v>#DIV/0!</v>
      </c>
      <c r="Q46" s="94" t="s">
        <v>157</v>
      </c>
      <c r="R46" s="101" t="e">
        <f>(SUMIF(#REF!,Q46,#REF!))+(SUMIF(#REF!,Q46,#REF!))+(SUMIF(#REF!,Q46,#REF!))+(SUMIF(#REF!,Q46,#REF!))+(SUMIF(#REF!,Q46,#REF!))+(SUMIF(#REF!,Q46,#REF!))+(SUMIF(#REF!,Q46,#REF!))+(SUMIF(#REF!,Q46,#REF!))+(SUMIF(#REF!,Q46,#REF!))+(SUMIF(#REF!,Q46,#REF!))+(SUMIF(#REF!,Q46,#REF!))+(SUMIF(#REF!,Q46,#REF!))+(SUMIF('6 Taux forfait. coûts indirects'!#REF!,Q46,'6 Taux forfait. coûts indirects'!#REF!))</f>
        <v>#REF!</v>
      </c>
      <c r="S46" s="102" t="e">
        <f t="shared" si="0"/>
        <v>#REF!</v>
      </c>
      <c r="T46" s="119">
        <f t="shared" si="8"/>
        <v>0</v>
      </c>
      <c r="U46" s="101" t="e">
        <f t="shared" si="9"/>
        <v>#REF!</v>
      </c>
      <c r="V46" s="120">
        <f t="shared" si="18"/>
        <v>0</v>
      </c>
      <c r="W46" s="101">
        <f t="shared" si="10"/>
        <v>0</v>
      </c>
      <c r="X46" s="101" t="e">
        <f t="shared" si="11"/>
        <v>#REF!</v>
      </c>
      <c r="Y46" s="121">
        <f t="shared" si="12"/>
        <v>0</v>
      </c>
      <c r="Z46" s="110" t="e">
        <f t="shared" si="13"/>
        <v>#REF!</v>
      </c>
      <c r="AA46" s="110" t="e">
        <f t="shared" si="14"/>
        <v>#REF!</v>
      </c>
      <c r="AB46" s="138" t="e">
        <f t="shared" si="15"/>
        <v>#REF!</v>
      </c>
      <c r="AC46" s="139"/>
    </row>
    <row r="47" spans="1:29" ht="15.75" thickBot="1">
      <c r="A47" s="546" t="s">
        <v>158</v>
      </c>
      <c r="B47" s="547"/>
      <c r="C47" s="97">
        <f>SUM(C16:C46)</f>
        <v>0</v>
      </c>
      <c r="D47" s="98" t="e">
        <f>SUM(D16:D46)</f>
        <v>#DIV/0!</v>
      </c>
      <c r="E47" s="199"/>
      <c r="F47" s="201">
        <f>SUM(F16:F46)</f>
        <v>0</v>
      </c>
      <c r="G47" s="200"/>
      <c r="H47" s="200"/>
      <c r="I47" s="201">
        <f>SUM(I16:I46)</f>
        <v>0</v>
      </c>
      <c r="J47" s="200"/>
      <c r="K47" s="135">
        <f>SUM(K16:K46)</f>
        <v>0</v>
      </c>
      <c r="L47" s="135"/>
      <c r="M47" s="135">
        <f>SUM(M16:M46)</f>
        <v>0</v>
      </c>
      <c r="N47" s="192"/>
      <c r="O47" s="136">
        <f>SUM(O16:O46)</f>
        <v>0</v>
      </c>
      <c r="P47" s="136"/>
      <c r="Q47" s="96" t="s">
        <v>158</v>
      </c>
      <c r="R47" s="97" t="e">
        <f>SUM(R16:R46)</f>
        <v>#REF!</v>
      </c>
      <c r="S47" s="98" t="e">
        <f>SUM(S16:S46)</f>
        <v>#REF!</v>
      </c>
      <c r="T47" s="575"/>
      <c r="U47" s="576"/>
      <c r="V47" s="576"/>
      <c r="W47" s="576"/>
      <c r="X47" s="576"/>
      <c r="Y47" s="576"/>
      <c r="Z47" s="111" t="e">
        <f>SUM(Z16:Z46)</f>
        <v>#REF!</v>
      </c>
      <c r="AA47" s="111" t="e">
        <f>SUM(AA16:AA46)</f>
        <v>#REF!</v>
      </c>
      <c r="AB47" s="111" t="e">
        <f>SUM(AB16:AB46)</f>
        <v>#REF!</v>
      </c>
      <c r="AC47" s="140"/>
    </row>
    <row r="50" spans="1:9" ht="21">
      <c r="A50" s="541" t="s">
        <v>440</v>
      </c>
      <c r="B50" s="542"/>
      <c r="C50" s="542"/>
      <c r="D50" s="542"/>
      <c r="E50" s="542"/>
      <c r="F50" s="542"/>
      <c r="G50" s="542"/>
      <c r="H50" s="542"/>
      <c r="I50" s="543"/>
    </row>
    <row r="51" spans="1:9" ht="29.1" customHeight="1">
      <c r="A51" s="359" t="s">
        <v>173</v>
      </c>
      <c r="B51" s="544" t="s">
        <v>441</v>
      </c>
      <c r="C51" s="544" t="s">
        <v>442</v>
      </c>
      <c r="D51" s="360" t="s">
        <v>443</v>
      </c>
      <c r="E51" s="360" t="s">
        <v>444</v>
      </c>
      <c r="F51" s="544" t="s">
        <v>445</v>
      </c>
      <c r="G51" s="544" t="s">
        <v>446</v>
      </c>
      <c r="H51" s="544" t="s">
        <v>447</v>
      </c>
      <c r="I51" s="544" t="s">
        <v>448</v>
      </c>
    </row>
    <row r="52" spans="1:9">
      <c r="A52" s="360" t="s">
        <v>449</v>
      </c>
      <c r="B52" s="545"/>
      <c r="C52" s="545"/>
      <c r="D52" s="360" t="s">
        <v>450</v>
      </c>
      <c r="E52" s="360" t="s">
        <v>450</v>
      </c>
      <c r="F52" s="545"/>
      <c r="G52" s="545"/>
      <c r="H52" s="545"/>
      <c r="I52" s="545"/>
    </row>
    <row r="53" spans="1:9">
      <c r="A53" s="360" t="s">
        <v>21</v>
      </c>
      <c r="B53" s="358"/>
      <c r="C53" s="358"/>
      <c r="D53" s="358"/>
      <c r="E53" s="358"/>
      <c r="F53" s="358"/>
      <c r="G53" s="358"/>
      <c r="H53" s="358"/>
      <c r="I53" s="358"/>
    </row>
    <row r="54" spans="1:9">
      <c r="A54" s="360" t="s">
        <v>22</v>
      </c>
      <c r="B54" s="358"/>
      <c r="C54" s="358"/>
      <c r="D54" s="358"/>
      <c r="E54" s="358"/>
      <c r="F54" s="358"/>
      <c r="G54" s="358"/>
      <c r="H54" s="358"/>
      <c r="I54" s="358"/>
    </row>
    <row r="55" spans="1:9">
      <c r="A55" s="360" t="s">
        <v>451</v>
      </c>
      <c r="B55" s="358"/>
      <c r="C55" s="358"/>
      <c r="D55" s="358"/>
      <c r="E55" s="358"/>
      <c r="F55" s="358"/>
      <c r="G55" s="358"/>
      <c r="H55" s="358"/>
      <c r="I55" s="358"/>
    </row>
    <row r="56" spans="1:9">
      <c r="A56" s="360" t="s">
        <v>626</v>
      </c>
      <c r="B56" s="358"/>
      <c r="C56" s="358"/>
      <c r="D56" s="358"/>
      <c r="E56" s="358"/>
      <c r="F56" s="358"/>
      <c r="G56" s="358"/>
      <c r="H56" s="358"/>
      <c r="I56" s="358"/>
    </row>
    <row r="57" spans="1:9">
      <c r="A57" s="360" t="s">
        <v>452</v>
      </c>
      <c r="B57" s="358"/>
      <c r="C57" s="358"/>
      <c r="D57" s="358"/>
      <c r="E57" s="358"/>
      <c r="F57" s="358"/>
      <c r="G57" s="358"/>
      <c r="H57" s="358"/>
      <c r="I57" s="358"/>
    </row>
    <row r="58" spans="1:9">
      <c r="I58" s="1"/>
    </row>
  </sheetData>
  <sheetProtection algorithmName="SHA-512" hashValue="llpNknZZx1WHEKEAtPvZ61IMsrf0dZ4TKU+nXbfuEGHQPONxT8wHhHMppKkzigTlL+pSGe0MGREUJ4ijgs6gmA==" saltValue="wHqaG02Gkf+e+isLrS+dGA==" spinCount="100000" sheet="1" objects="1" scenarios="1"/>
  <mergeCells count="31">
    <mergeCell ref="Q1:T1"/>
    <mergeCell ref="Q2:R2"/>
    <mergeCell ref="Q3:R3"/>
    <mergeCell ref="Q4:R4"/>
    <mergeCell ref="Q5:R5"/>
    <mergeCell ref="Q13:S13"/>
    <mergeCell ref="T47:Y47"/>
    <mergeCell ref="T13:AC13"/>
    <mergeCell ref="Q6:R6"/>
    <mergeCell ref="Q7:R7"/>
    <mergeCell ref="A47:B47"/>
    <mergeCell ref="A1:P1"/>
    <mergeCell ref="B6:C6"/>
    <mergeCell ref="B7:C7"/>
    <mergeCell ref="B2:C2"/>
    <mergeCell ref="B3:C3"/>
    <mergeCell ref="B4:C4"/>
    <mergeCell ref="B5:C5"/>
    <mergeCell ref="E13:P13"/>
    <mergeCell ref="A13:D13"/>
    <mergeCell ref="B8:C8"/>
    <mergeCell ref="B9:C9"/>
    <mergeCell ref="B10:C10"/>
    <mergeCell ref="B11:C11"/>
    <mergeCell ref="A50:I50"/>
    <mergeCell ref="B51:B52"/>
    <mergeCell ref="C51:C52"/>
    <mergeCell ref="F51:F52"/>
    <mergeCell ref="G51:G52"/>
    <mergeCell ref="H51:H52"/>
    <mergeCell ref="I51:I52"/>
  </mergeCells>
  <phoneticPr fontId="21" type="noConversion"/>
  <conditionalFormatting sqref="Q16:AB46">
    <cfRule type="cellIs" dxfId="1" priority="257" operator="notEqual">
      <formula>B16</formula>
    </cfRule>
  </conditionalFormatting>
  <dataValidations count="2">
    <dataValidation type="list" allowBlank="1" showInputMessage="1" showErrorMessage="1" promptTitle="Sélectionnez un poste de dépense" prompt="Cliquez sur le menu déroulant" sqref="A16:A46" xr:uid="{8575A480-AB3F-4753-AF9A-C5E5A663A268}">
      <mc:AlternateContent xmlns:x12ac="http://schemas.microsoft.com/office/spreadsheetml/2011/1/ac" xmlns:mc="http://schemas.openxmlformats.org/markup-compatibility/2006">
        <mc:Choice Requires="x12ac">
          <x12ac:list>"Investissements commercialisation, technologies, procédures ", Investissements équins , Investissements forêt-bois</x12ac:list>
        </mc:Choice>
        <mc:Fallback>
          <formula1>"Investissements commercialisation, technologies, procédures , Investissements équins , Investissements forêt-bois"</formula1>
        </mc:Fallback>
      </mc:AlternateContent>
    </dataValidation>
    <dataValidation type="list" allowBlank="1" showInputMessage="1" showErrorMessage="1" promptTitle="Sélectionnez une sous-opération " prompt="Cliquez sur le menu déroulant et associez une sous-opération au poste choisi tel que présenté dans l'onglet 0" sqref="B16:B46" xr:uid="{04B71EE5-AFEE-47F1-BBF6-31B27F70264C}">
      <mc:AlternateContent xmlns:x12ac="http://schemas.microsoft.com/office/spreadsheetml/2011/1/ac" xmlns:mc="http://schemas.openxmlformats.org/markup-compatibility/2006">
        <mc:Choice Requires="x12ac">
          <x12ac:list>"Commercialisation produits agricoles, introduction technologies et procédures ", Filière équine , Filière forêt-bois</x12ac:list>
        </mc:Choice>
        <mc:Fallback>
          <formula1>"Commercialisation produits agricoles, introduction technologies et procédures , Filière équine , Filière forêt-bois"</formula1>
        </mc:Fallback>
      </mc:AlternateContent>
    </dataValidation>
  </dataValidations>
  <hyperlinks>
    <hyperlink ref="V1" location="'Notice d''accueil'!A1" display="'Notice d''accueil'!A1" xr:uid="{36631001-D06F-44B4-828C-5C83684026B7}"/>
    <hyperlink ref="V5" location="'4-Dépenses de rémunération CU'!A1" display="'4-Dépenses de rémunération CU'!A1" xr:uid="{F00992EF-1100-40D5-ADC5-731571B6FF92}"/>
    <hyperlink ref="V4" location="'3-Auto-construction hors MAJO'!A1" display="'3-Auto-construction hors MAJO'!A1" xr:uid="{635B4D02-A1FF-4279-8E56-D971D861E167}"/>
    <hyperlink ref="V3" location="'2-Auto-construction MAJO'!A1" display="'2-Auto-construction MAJO'!A1" xr:uid="{3C06D8CE-3E25-4796-8159-DFED222EBC8A}"/>
    <hyperlink ref="V2" location="'1-Dépenses sur devis'!A1" display="'1-Dépenses sur devis'!A1" xr:uid="{0B9FCF8A-9EDD-40D8-BFD3-0BE9AF2FFEB9}"/>
    <hyperlink ref="X2" location="'5-Dépenses de rémunération FR'!A1" display="'5-Dépenses de rémunération FR'!A1" xr:uid="{8D252CC8-D5F2-43BA-A938-DFF2DF31DF9E}"/>
    <hyperlink ref="X3" location="'6-Dépenses sur frais réels'!A1" display="'6-Dépenses sur frais réels'!A1" xr:uid="{DA32B629-4DCB-4A8E-AFB5-4F0541DBA81A}"/>
    <hyperlink ref="X4" location="'7-Dépenses proratisées'!A1" display="'7-Dépenses proratisées'!A1" xr:uid="{179A604D-565C-4FD5-96F3-99D53623969B}"/>
    <hyperlink ref="X5" location="'8-Dépenses forfaitaires'!A1" display="'8-Dépenses forfaitaires'!A1" xr:uid="{BC5395D9-6DCF-40EA-93E9-8862683B1696}"/>
    <hyperlink ref="Z2" location="'9-Dépenses sur barèmes'!A1" display="'9-Dépenses sur barèmes'!A1" xr:uid="{DF063CBB-F52D-47F0-ADE2-D06A30958BB9}"/>
    <hyperlink ref="Z3" location="'10-Bénévolat'!A1" display="'10-Bénévolat'!A1" xr:uid="{8644A759-C7B0-41BB-ADDC-D753BD15BBBD}"/>
    <hyperlink ref="Z4" location="'11-Contributions en nature B&amp;S'!A1" display="'11-Contributions en nature B&amp;S'!A1" xr:uid="{ACE53C0D-9F59-4783-8ECB-748EC7462B8A}"/>
    <hyperlink ref="Z5" location="'12-Charges d''amortissement'!A1" display="'12-Charges d''amortissement'!A1" xr:uid="{BDB3232B-ED70-4AFD-AB41-ED43F8667F01}"/>
    <hyperlink ref="AB2" location="'13-Recettes générées'!A1" display="'13-Recettes générées'!A1" xr:uid="{43A8B876-D3B6-4D77-BBEA-62B607102E13}"/>
    <hyperlink ref="AB3" location="'Synthèse des dépenses'!A1" display="'Synthèse des dépenses'!A1" xr:uid="{D8549CA2-E788-413C-BC5C-5A7ABE077E4C}"/>
  </hyperlinks>
  <pageMargins left="0.7" right="0.7" top="0.75" bottom="0.75" header="0.3" footer="0.3"/>
  <pageSetup paperSize="9" scale="2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1E0D06-7EB8-4EB0-811C-BC2A2D42A104}">
          <x14:formula1>
            <xm:f>'Paramétrage V2'!$A$3:$A$12</xm:f>
          </x14:formula1>
          <xm:sqref>Q16:Q46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7B9E8-92B5-4F6F-8EED-3D722CA4BD0C}">
  <sheetPr codeName="Feuil4">
    <pageSetUpPr fitToPage="1"/>
  </sheetPr>
  <dimension ref="A1:Q57"/>
  <sheetViews>
    <sheetView zoomScale="70" zoomScaleNormal="70" workbookViewId="0">
      <selection activeCell="B7" sqref="B7:C7"/>
    </sheetView>
  </sheetViews>
  <sheetFormatPr baseColWidth="10" defaultColWidth="11.42578125" defaultRowHeight="15"/>
  <cols>
    <col min="1" max="1" width="17.28515625" bestFit="1" customWidth="1"/>
    <col min="2" max="2" width="21.7109375" customWidth="1"/>
    <col min="3" max="3" width="24.7109375" customWidth="1"/>
    <col min="4" max="4" width="21.140625" customWidth="1"/>
    <col min="5" max="5" width="69.7109375" customWidth="1"/>
    <col min="6" max="6" width="15.28515625" bestFit="1" customWidth="1"/>
    <col min="7" max="7" width="13.42578125" bestFit="1" customWidth="1"/>
    <col min="8" max="8" width="20.85546875" customWidth="1"/>
    <col min="9" max="9" width="23.42578125" customWidth="1"/>
    <col min="10" max="10" width="19.7109375" customWidth="1"/>
    <col min="11" max="11" width="22.42578125" customWidth="1"/>
    <col min="12" max="12" width="14.7109375" customWidth="1"/>
    <col min="13" max="13" width="29.7109375" customWidth="1"/>
    <col min="14" max="14" width="25.85546875" customWidth="1"/>
    <col min="15" max="15" width="19.42578125" bestFit="1" customWidth="1"/>
    <col min="16" max="16" width="19.42578125" customWidth="1"/>
    <col min="17" max="17" width="14.140625" bestFit="1" customWidth="1"/>
  </cols>
  <sheetData>
    <row r="1" spans="1:17" ht="89.1" customHeight="1" thickBot="1">
      <c r="A1" s="582" t="s">
        <v>427</v>
      </c>
      <c r="B1" s="582"/>
      <c r="C1" s="582"/>
      <c r="D1" s="582"/>
      <c r="E1" s="582"/>
      <c r="F1" s="582"/>
      <c r="G1" s="582"/>
      <c r="H1" s="582"/>
      <c r="I1" s="582"/>
      <c r="J1" s="582"/>
      <c r="K1" s="582"/>
      <c r="L1" s="582"/>
      <c r="M1" s="582"/>
      <c r="N1" s="582"/>
      <c r="O1" s="582"/>
      <c r="P1" s="582"/>
      <c r="Q1" s="582"/>
    </row>
    <row r="2" spans="1:17" s="88" customFormat="1" ht="19.5" thickBot="1">
      <c r="B2" s="554" t="s">
        <v>84</v>
      </c>
      <c r="C2" s="555"/>
      <c r="D2" s="118" t="s">
        <v>86</v>
      </c>
      <c r="E2" s="108" t="s">
        <v>87</v>
      </c>
      <c r="G2" s="127"/>
      <c r="I2" s="127"/>
      <c r="K2" s="127"/>
      <c r="L2" s="127"/>
      <c r="M2" s="87"/>
      <c r="N2" s="87"/>
      <c r="O2" s="127"/>
      <c r="P2" s="127"/>
    </row>
    <row r="3" spans="1:17" s="88" customFormat="1" ht="18.75">
      <c r="B3" s="556" t="s">
        <v>92</v>
      </c>
      <c r="C3" s="557"/>
      <c r="D3" s="112"/>
      <c r="E3" s="107"/>
      <c r="G3" s="127"/>
      <c r="I3" s="127"/>
      <c r="K3" s="127"/>
      <c r="L3" s="127"/>
      <c r="M3" s="87"/>
      <c r="N3" s="87"/>
      <c r="O3" s="127"/>
      <c r="P3" s="127"/>
    </row>
    <row r="4" spans="1:17" s="88" customFormat="1" ht="19.5" thickBot="1">
      <c r="B4" s="558" t="s">
        <v>97</v>
      </c>
      <c r="C4" s="559"/>
      <c r="D4" s="89"/>
      <c r="E4" s="99"/>
      <c r="G4" s="127"/>
      <c r="I4" s="127"/>
      <c r="K4" s="127"/>
      <c r="L4" s="127"/>
      <c r="M4" s="87"/>
      <c r="N4" s="87"/>
      <c r="O4" s="87"/>
      <c r="P4" s="87"/>
    </row>
    <row r="5" spans="1:17" s="88" customFormat="1" ht="19.5" thickBot="1">
      <c r="B5" s="554" t="s">
        <v>101</v>
      </c>
      <c r="C5" s="555"/>
      <c r="D5" s="113">
        <f>SUM(D3:D4)</f>
        <v>0</v>
      </c>
      <c r="E5" s="109">
        <f>SUM(E3:E4)</f>
        <v>0</v>
      </c>
      <c r="G5" s="127"/>
      <c r="I5" s="127"/>
      <c r="K5" s="127"/>
      <c r="L5" s="127"/>
      <c r="M5" s="87"/>
      <c r="N5" s="87"/>
      <c r="O5" s="87"/>
      <c r="P5" s="87"/>
    </row>
    <row r="6" spans="1:17" s="88" customFormat="1" ht="19.5" thickBot="1">
      <c r="B6" s="550" t="s">
        <v>106</v>
      </c>
      <c r="C6" s="551"/>
      <c r="D6" s="114">
        <f>'A- Ressources prévisionnelles'!H44</f>
        <v>0</v>
      </c>
      <c r="E6" s="115">
        <f>'Syn dépenses Bénéficiaire'!D6-'Syn dépenses Instructeur'!D6</f>
        <v>0</v>
      </c>
      <c r="K6" s="87"/>
      <c r="L6" s="87"/>
      <c r="M6" s="87"/>
      <c r="N6" s="87"/>
      <c r="O6" s="87"/>
      <c r="P6" s="87"/>
    </row>
    <row r="7" spans="1:17" ht="26.25">
      <c r="B7" s="566" t="s">
        <v>458</v>
      </c>
      <c r="C7" s="567"/>
      <c r="D7" s="198">
        <f>I46</f>
        <v>0</v>
      </c>
      <c r="E7" s="198">
        <f>'Syn dépenses Bénéficiaire'!D8-'Syn dépenses Instructeur'!D7</f>
        <v>0</v>
      </c>
    </row>
    <row r="8" spans="1:17" ht="15.75">
      <c r="B8" s="568" t="s">
        <v>455</v>
      </c>
      <c r="C8" s="569"/>
      <c r="D8" s="202" t="e">
        <f>K46</f>
        <v>#DIV/0!</v>
      </c>
      <c r="E8" s="202" t="e">
        <f>'Syn dépenses Bénéficiaire'!D9-'Syn dépenses Instructeur'!D8</f>
        <v>#DIV/0!</v>
      </c>
    </row>
    <row r="9" spans="1:17" ht="15.75">
      <c r="B9" s="568" t="s">
        <v>456</v>
      </c>
      <c r="C9" s="569"/>
      <c r="D9" s="202" t="e">
        <f>M46</f>
        <v>#DIV/0!</v>
      </c>
      <c r="E9" s="202" t="e">
        <f>'Syn dépenses Bénéficiaire'!D10-'Syn dépenses Instructeur'!D9</f>
        <v>#DIV/0!</v>
      </c>
    </row>
    <row r="10" spans="1:17" ht="16.5" thickBot="1">
      <c r="B10" s="570" t="s">
        <v>457</v>
      </c>
      <c r="C10" s="571"/>
      <c r="D10" s="203" t="e">
        <f>O46</f>
        <v>#DIV/0!</v>
      </c>
      <c r="E10" s="203" t="e">
        <f>'Syn dépenses Bénéficiaire'!D11-'Syn dépenses Instructeur'!D10</f>
        <v>#DIV/0!</v>
      </c>
    </row>
    <row r="11" spans="1:17" ht="15.75" thickBot="1"/>
    <row r="12" spans="1:17" ht="50.1" customHeight="1" thickBot="1">
      <c r="A12" s="586" t="s">
        <v>159</v>
      </c>
      <c r="B12" s="587"/>
      <c r="C12" s="587"/>
      <c r="D12" s="588"/>
      <c r="E12" s="583" t="s">
        <v>428</v>
      </c>
      <c r="F12" s="584"/>
      <c r="G12" s="584"/>
      <c r="H12" s="584"/>
      <c r="I12" s="584"/>
      <c r="J12" s="584"/>
      <c r="K12" s="584"/>
      <c r="L12" s="584"/>
      <c r="M12" s="584"/>
      <c r="N12" s="584"/>
      <c r="O12" s="584"/>
      <c r="P12" s="584"/>
      <c r="Q12" s="585"/>
    </row>
    <row r="13" spans="1:17" s="93" customFormat="1" ht="60.75" thickBot="1">
      <c r="A13" s="159" t="s">
        <v>416</v>
      </c>
      <c r="B13" s="160" t="s">
        <v>112</v>
      </c>
      <c r="C13" s="160" t="s">
        <v>160</v>
      </c>
      <c r="D13" s="161" t="s">
        <v>114</v>
      </c>
      <c r="E13" s="242" t="s">
        <v>634</v>
      </c>
      <c r="F13" s="104" t="s">
        <v>629</v>
      </c>
      <c r="G13" s="104" t="s">
        <v>630</v>
      </c>
      <c r="H13" s="104" t="s">
        <v>625</v>
      </c>
      <c r="I13" s="104" t="s">
        <v>631</v>
      </c>
      <c r="J13" s="104" t="s">
        <v>118</v>
      </c>
      <c r="K13" s="104" t="s">
        <v>126</v>
      </c>
      <c r="L13" s="104" t="s">
        <v>435</v>
      </c>
      <c r="M13" s="104" t="s">
        <v>120</v>
      </c>
      <c r="N13" s="104" t="s">
        <v>437</v>
      </c>
      <c r="O13" s="106" t="s">
        <v>632</v>
      </c>
      <c r="P13" s="160" t="s">
        <v>438</v>
      </c>
      <c r="Q13" s="243" t="s">
        <v>41</v>
      </c>
    </row>
    <row r="14" spans="1:17" s="93" customFormat="1" ht="180">
      <c r="A14" s="245"/>
      <c r="B14" s="246"/>
      <c r="C14" s="246"/>
      <c r="D14" s="247"/>
      <c r="E14" s="248" t="s">
        <v>615</v>
      </c>
      <c r="F14" s="246"/>
      <c r="G14" s="249" t="s">
        <v>617</v>
      </c>
      <c r="H14" s="253">
        <v>7000000</v>
      </c>
      <c r="I14" s="249" t="s">
        <v>439</v>
      </c>
      <c r="J14" s="250" t="s">
        <v>433</v>
      </c>
      <c r="K14" s="249" t="s">
        <v>616</v>
      </c>
      <c r="L14" s="246"/>
      <c r="M14" s="249" t="s">
        <v>436</v>
      </c>
      <c r="N14" s="245" t="s">
        <v>436</v>
      </c>
      <c r="O14" s="245"/>
      <c r="P14" s="245"/>
      <c r="Q14" s="246"/>
    </row>
    <row r="15" spans="1:17">
      <c r="A15" s="156">
        <f>'Syn dépenses Bénéficiaire'!A16</f>
        <v>0</v>
      </c>
      <c r="B15" s="244">
        <f>'Syn dépenses Bénéficiaire'!B16</f>
        <v>0</v>
      </c>
      <c r="C15" s="251" t="e">
        <f>SUMIFS('1 - Investissements'!$BA$5:$BA$104,'1 - Investissements'!$AF$5:$AF$104,B15)+SUMIFS('2 - Frais de personnel'!$AG$5:$AG$104,'2 - Frais de personnel'!$X$5:$X$104,B15)+SUMIFS('3 - Frais généraux'!$AY$5:$AY$104,'3 - Frais généraux'!$AE$5:$AE$104,B15)+SUMIFS('4 - Contributions en nature'!$S$5:$S$104,'4 - Contributions en nature'!$M$5:$M$104,B15)+SUMIFS('5 - Amortissement'!$Y$5:$Y$104,'5 - Amortissement'!$S$5:$S$104,B15)+SUMIFS('6 Taux forfait. coûts indirects'!$J$6,'6 Taux forfait. coûts indirects'!$M$6,B15)</f>
        <v>#DIV/0!</v>
      </c>
      <c r="D15" s="102" t="e">
        <f t="shared" ref="D15:D45" si="0">C15/$C$46</f>
        <v>#DIV/0!</v>
      </c>
      <c r="E15" s="241"/>
      <c r="F15" s="101" t="e">
        <f>E15*C15</f>
        <v>#DIV/0!</v>
      </c>
      <c r="G15" s="120"/>
      <c r="H15" s="101"/>
      <c r="I15" s="101" t="e">
        <f>IF(F15&gt;H15,H15,(IF(F15&lt;G15,0,C15*E15)))</f>
        <v>#DIV/0!</v>
      </c>
      <c r="J15" s="121"/>
      <c r="K15" s="110" t="e">
        <f>I15*J15</f>
        <v>#DIV/0!</v>
      </c>
      <c r="L15" s="110" t="e">
        <f>K15/C15</f>
        <v>#DIV/0!</v>
      </c>
      <c r="M15" s="110" t="e">
        <f>I15-K15</f>
        <v>#DIV/0!</v>
      </c>
      <c r="N15" s="137" t="e">
        <f>M15/C15</f>
        <v>#DIV/0!</v>
      </c>
      <c r="O15" s="137" t="e">
        <f>C15-I15</f>
        <v>#DIV/0!</v>
      </c>
      <c r="P15" s="137" t="e">
        <f>O15/C15</f>
        <v>#DIV/0!</v>
      </c>
      <c r="Q15" s="141"/>
    </row>
    <row r="16" spans="1:17">
      <c r="A16" s="156">
        <f>'Syn dépenses Bénéficiaire'!A17</f>
        <v>0</v>
      </c>
      <c r="B16" s="37">
        <f>'Syn dépenses Bénéficiaire'!B17</f>
        <v>0</v>
      </c>
      <c r="C16" s="251" t="e">
        <f>SUMIFS('1 - Investissements'!$BA$5:$BA$104,'1 - Investissements'!$AF$5:$AF$104,B16)+SUMIFS('2 - Frais de personnel'!$AG$5:$AG$104,'2 - Frais de personnel'!$X$5:$X$104,B16)+SUMIFS('3 - Frais généraux'!$AY$5:$AY$104,'3 - Frais généraux'!$AE$5:$AE$104,B16)+SUMIFS('4 - Contributions en nature'!$S$5:$S$104,'4 - Contributions en nature'!$M$5:$M$104,B16)+SUMIFS('5 - Amortissement'!$Y$5:$Y$104,'5 - Amortissement'!$S$5:$S$104,B16)+SUMIFS('6 Taux forfait. coûts indirects'!$J$6,'6 Taux forfait. coûts indirects'!$M$6,B16)</f>
        <v>#DIV/0!</v>
      </c>
      <c r="D16" s="102" t="e">
        <f t="shared" si="0"/>
        <v>#DIV/0!</v>
      </c>
      <c r="E16" s="241"/>
      <c r="F16" s="101" t="e">
        <f>E16*C16</f>
        <v>#DIV/0!</v>
      </c>
      <c r="G16" s="120"/>
      <c r="H16" s="101"/>
      <c r="I16" s="101" t="e">
        <f>IF(F16&gt;H16,H16,(IF(F16&lt;G16,0,C16*E16)))</f>
        <v>#DIV/0!</v>
      </c>
      <c r="J16" s="121"/>
      <c r="K16" s="110" t="e">
        <f t="shared" ref="K16:K45" si="1">I16*J16</f>
        <v>#DIV/0!</v>
      </c>
      <c r="L16" s="110" t="e">
        <f t="shared" ref="L16:L45" si="2">K16/C16</f>
        <v>#DIV/0!</v>
      </c>
      <c r="M16" s="110" t="e">
        <f>I16-K16</f>
        <v>#DIV/0!</v>
      </c>
      <c r="N16" s="137" t="e">
        <f t="shared" ref="N16:N45" si="3">M16/C16</f>
        <v>#DIV/0!</v>
      </c>
      <c r="O16" s="138" t="e">
        <f>C16-I16</f>
        <v>#DIV/0!</v>
      </c>
      <c r="P16" s="137" t="e">
        <f t="shared" ref="P16:P45" si="4">O16/C16</f>
        <v>#DIV/0!</v>
      </c>
      <c r="Q16" s="139"/>
    </row>
    <row r="17" spans="1:17">
      <c r="A17" s="156">
        <f>'Syn dépenses Bénéficiaire'!A18</f>
        <v>0</v>
      </c>
      <c r="B17" s="37">
        <f>'Syn dépenses Bénéficiaire'!B18</f>
        <v>0</v>
      </c>
      <c r="C17" s="251" t="e">
        <f>SUMIFS('1 - Investissements'!$BA$5:$BA$104,'1 - Investissements'!$AF$5:$AF$104,B17)+SUMIFS('2 - Frais de personnel'!$AG$5:$AG$104,'2 - Frais de personnel'!$X$5:$X$104,B17)+SUMIFS('3 - Frais généraux'!$AY$5:$AY$104,'3 - Frais généraux'!$AE$5:$AE$104,B17)+SUMIFS('4 - Contributions en nature'!$S$5:$S$104,'4 - Contributions en nature'!$M$5:$M$104,B17)+SUMIFS('5 - Amortissement'!$Y$5:$Y$104,'5 - Amortissement'!$S$5:$S$104,B17)+SUMIFS('6 Taux forfait. coûts indirects'!$J$6,'6 Taux forfait. coûts indirects'!$M$6,B17)</f>
        <v>#DIV/0!</v>
      </c>
      <c r="D17" s="102" t="e">
        <f t="shared" si="0"/>
        <v>#DIV/0!</v>
      </c>
      <c r="E17" s="241"/>
      <c r="F17" s="101" t="e">
        <f t="shared" ref="F17:F45" si="5">E17*C17</f>
        <v>#DIV/0!</v>
      </c>
      <c r="G17" s="120"/>
      <c r="H17" s="101"/>
      <c r="I17" s="101" t="e">
        <f t="shared" ref="I17:I45" si="6">IF(F17&gt;H17,H17,(IF(F17&lt;G17,0,C17*E17)))</f>
        <v>#DIV/0!</v>
      </c>
      <c r="J17" s="121"/>
      <c r="K17" s="110" t="e">
        <f t="shared" si="1"/>
        <v>#DIV/0!</v>
      </c>
      <c r="L17" s="110" t="e">
        <f t="shared" si="2"/>
        <v>#DIV/0!</v>
      </c>
      <c r="M17" s="110" t="e">
        <f t="shared" ref="M17:M45" si="7">I17-K17</f>
        <v>#DIV/0!</v>
      </c>
      <c r="N17" s="137" t="e">
        <f t="shared" si="3"/>
        <v>#DIV/0!</v>
      </c>
      <c r="O17" s="138" t="e">
        <f t="shared" ref="O17:O45" si="8">C17-I17</f>
        <v>#DIV/0!</v>
      </c>
      <c r="P17" s="137" t="e">
        <f t="shared" si="4"/>
        <v>#DIV/0!</v>
      </c>
      <c r="Q17" s="139"/>
    </row>
    <row r="18" spans="1:17">
      <c r="A18" s="156">
        <f>'Syn dépenses Bénéficiaire'!A19</f>
        <v>0</v>
      </c>
      <c r="B18" s="37">
        <f>'Syn dépenses Bénéficiaire'!B19</f>
        <v>0</v>
      </c>
      <c r="C18" s="251" t="e">
        <f>SUMIFS('1 - Investissements'!$BA$5:$BA$104,'1 - Investissements'!$AF$5:$AF$104,B18)+SUMIFS('2 - Frais de personnel'!$AG$5:$AG$104,'2 - Frais de personnel'!$X$5:$X$104,B18)+SUMIFS('3 - Frais généraux'!$AY$5:$AY$104,'3 - Frais généraux'!$AE$5:$AE$104,B18)+SUMIFS('4 - Contributions en nature'!$S$5:$S$104,'4 - Contributions en nature'!$M$5:$M$104,B18)+SUMIFS('5 - Amortissement'!$Y$5:$Y$104,'5 - Amortissement'!$S$5:$S$104,B18)+SUMIFS('6 Taux forfait. coûts indirects'!$J$6,'6 Taux forfait. coûts indirects'!$M$6,B18)</f>
        <v>#DIV/0!</v>
      </c>
      <c r="D18" s="102" t="e">
        <f t="shared" si="0"/>
        <v>#DIV/0!</v>
      </c>
      <c r="E18" s="241"/>
      <c r="F18" s="101" t="e">
        <f t="shared" si="5"/>
        <v>#DIV/0!</v>
      </c>
      <c r="G18" s="120"/>
      <c r="H18" s="101"/>
      <c r="I18" s="101" t="e">
        <f t="shared" si="6"/>
        <v>#DIV/0!</v>
      </c>
      <c r="J18" s="121"/>
      <c r="K18" s="110" t="e">
        <f t="shared" si="1"/>
        <v>#DIV/0!</v>
      </c>
      <c r="L18" s="110" t="e">
        <f t="shared" si="2"/>
        <v>#DIV/0!</v>
      </c>
      <c r="M18" s="110" t="e">
        <f t="shared" si="7"/>
        <v>#DIV/0!</v>
      </c>
      <c r="N18" s="137" t="e">
        <f t="shared" si="3"/>
        <v>#DIV/0!</v>
      </c>
      <c r="O18" s="138" t="e">
        <f t="shared" si="8"/>
        <v>#DIV/0!</v>
      </c>
      <c r="P18" s="137" t="e">
        <f t="shared" si="4"/>
        <v>#DIV/0!</v>
      </c>
      <c r="Q18" s="139"/>
    </row>
    <row r="19" spans="1:17">
      <c r="A19" s="156">
        <f>'Syn dépenses Bénéficiaire'!A20</f>
        <v>0</v>
      </c>
      <c r="B19" s="37">
        <f>'Syn dépenses Bénéficiaire'!B20</f>
        <v>0</v>
      </c>
      <c r="C19" s="251" t="e">
        <f>SUMIFS('1 - Investissements'!$BA$5:$BA$104,'1 - Investissements'!$AF$5:$AF$104,B19)+SUMIFS('2 - Frais de personnel'!$AG$5:$AG$104,'2 - Frais de personnel'!$X$5:$X$104,B19)+SUMIFS('3 - Frais généraux'!$AY$5:$AY$104,'3 - Frais généraux'!$AE$5:$AE$104,B19)+SUMIFS('4 - Contributions en nature'!$S$5:$S$104,'4 - Contributions en nature'!$M$5:$M$104,B19)+SUMIFS('5 - Amortissement'!$Y$5:$Y$104,'5 - Amortissement'!$S$5:$S$104,B19)+SUMIFS('6 Taux forfait. coûts indirects'!$J$6,'6 Taux forfait. coûts indirects'!$M$6,B19)</f>
        <v>#DIV/0!</v>
      </c>
      <c r="D19" s="102" t="e">
        <f t="shared" si="0"/>
        <v>#DIV/0!</v>
      </c>
      <c r="E19" s="241"/>
      <c r="F19" s="101" t="e">
        <f t="shared" si="5"/>
        <v>#DIV/0!</v>
      </c>
      <c r="G19" s="120"/>
      <c r="H19" s="101"/>
      <c r="I19" s="101" t="e">
        <f t="shared" si="6"/>
        <v>#DIV/0!</v>
      </c>
      <c r="J19" s="121"/>
      <c r="K19" s="110" t="e">
        <f t="shared" si="1"/>
        <v>#DIV/0!</v>
      </c>
      <c r="L19" s="110" t="e">
        <f t="shared" si="2"/>
        <v>#DIV/0!</v>
      </c>
      <c r="M19" s="110" t="e">
        <f t="shared" si="7"/>
        <v>#DIV/0!</v>
      </c>
      <c r="N19" s="137" t="e">
        <f t="shared" si="3"/>
        <v>#DIV/0!</v>
      </c>
      <c r="O19" s="138" t="e">
        <f t="shared" si="8"/>
        <v>#DIV/0!</v>
      </c>
      <c r="P19" s="137" t="e">
        <f t="shared" si="4"/>
        <v>#DIV/0!</v>
      </c>
      <c r="Q19" s="139"/>
    </row>
    <row r="20" spans="1:17">
      <c r="A20" s="156">
        <f>'Syn dépenses Bénéficiaire'!A21</f>
        <v>0</v>
      </c>
      <c r="B20" s="37">
        <f>'Syn dépenses Bénéficiaire'!B21</f>
        <v>0</v>
      </c>
      <c r="C20" s="251" t="e">
        <f>SUMIFS('1 - Investissements'!$BA$5:$BA$104,'1 - Investissements'!$AF$5:$AF$104,B20)+SUMIFS('2 - Frais de personnel'!$AG$5:$AG$104,'2 - Frais de personnel'!$X$5:$X$104,B20)+SUMIFS('3 - Frais généraux'!$AY$5:$AY$104,'3 - Frais généraux'!$AE$5:$AE$104,B20)+SUMIFS('4 - Contributions en nature'!$S$5:$S$104,'4 - Contributions en nature'!$M$5:$M$104,B20)+SUMIFS('5 - Amortissement'!$Y$5:$Y$104,'5 - Amortissement'!$S$5:$S$104,B20)+SUMIFS('6 Taux forfait. coûts indirects'!$J$6,'6 Taux forfait. coûts indirects'!$M$6,B20)</f>
        <v>#DIV/0!</v>
      </c>
      <c r="D20" s="102" t="e">
        <f t="shared" si="0"/>
        <v>#DIV/0!</v>
      </c>
      <c r="E20" s="241"/>
      <c r="F20" s="101" t="e">
        <f t="shared" si="5"/>
        <v>#DIV/0!</v>
      </c>
      <c r="G20" s="120"/>
      <c r="H20" s="101"/>
      <c r="I20" s="101" t="e">
        <f t="shared" si="6"/>
        <v>#DIV/0!</v>
      </c>
      <c r="J20" s="121"/>
      <c r="K20" s="110" t="e">
        <f t="shared" si="1"/>
        <v>#DIV/0!</v>
      </c>
      <c r="L20" s="110" t="e">
        <f t="shared" si="2"/>
        <v>#DIV/0!</v>
      </c>
      <c r="M20" s="110" t="e">
        <f t="shared" si="7"/>
        <v>#DIV/0!</v>
      </c>
      <c r="N20" s="137" t="e">
        <f t="shared" si="3"/>
        <v>#DIV/0!</v>
      </c>
      <c r="O20" s="138" t="e">
        <f t="shared" si="8"/>
        <v>#DIV/0!</v>
      </c>
      <c r="P20" s="137" t="e">
        <f t="shared" si="4"/>
        <v>#DIV/0!</v>
      </c>
      <c r="Q20" s="139"/>
    </row>
    <row r="21" spans="1:17">
      <c r="A21" s="156">
        <f>'Syn dépenses Bénéficiaire'!A22</f>
        <v>0</v>
      </c>
      <c r="B21" s="37">
        <f>'Syn dépenses Bénéficiaire'!B22</f>
        <v>0</v>
      </c>
      <c r="C21" s="251" t="e">
        <f>SUMIFS('1 - Investissements'!$BA$5:$BA$104,'1 - Investissements'!$AF$5:$AF$104,B21)+SUMIFS('2 - Frais de personnel'!$AG$5:$AG$104,'2 - Frais de personnel'!$X$5:$X$104,B21)+SUMIFS('3 - Frais généraux'!$AY$5:$AY$104,'3 - Frais généraux'!$AE$5:$AE$104,B21)+SUMIFS('4 - Contributions en nature'!$S$5:$S$104,'4 - Contributions en nature'!$M$5:$M$104,B21)+SUMIFS('5 - Amortissement'!$Y$5:$Y$104,'5 - Amortissement'!$S$5:$S$104,B21)+SUMIFS('6 Taux forfait. coûts indirects'!$J$6,'6 Taux forfait. coûts indirects'!$M$6,B21)</f>
        <v>#DIV/0!</v>
      </c>
      <c r="D21" s="102" t="e">
        <f t="shared" si="0"/>
        <v>#DIV/0!</v>
      </c>
      <c r="E21" s="241"/>
      <c r="F21" s="101" t="e">
        <f t="shared" si="5"/>
        <v>#DIV/0!</v>
      </c>
      <c r="G21" s="120"/>
      <c r="H21" s="101"/>
      <c r="I21" s="101" t="e">
        <f t="shared" si="6"/>
        <v>#DIV/0!</v>
      </c>
      <c r="J21" s="121"/>
      <c r="K21" s="110" t="e">
        <f t="shared" si="1"/>
        <v>#DIV/0!</v>
      </c>
      <c r="L21" s="110" t="e">
        <f t="shared" si="2"/>
        <v>#DIV/0!</v>
      </c>
      <c r="M21" s="110" t="e">
        <f t="shared" si="7"/>
        <v>#DIV/0!</v>
      </c>
      <c r="N21" s="137" t="e">
        <f t="shared" si="3"/>
        <v>#DIV/0!</v>
      </c>
      <c r="O21" s="138" t="e">
        <f t="shared" si="8"/>
        <v>#DIV/0!</v>
      </c>
      <c r="P21" s="137" t="e">
        <f t="shared" si="4"/>
        <v>#DIV/0!</v>
      </c>
      <c r="Q21" s="139"/>
    </row>
    <row r="22" spans="1:17">
      <c r="A22" s="156">
        <f>'Syn dépenses Bénéficiaire'!A23</f>
        <v>0</v>
      </c>
      <c r="B22" s="37">
        <f>'Syn dépenses Bénéficiaire'!B23</f>
        <v>0</v>
      </c>
      <c r="C22" s="251" t="e">
        <f>SUMIFS('1 - Investissements'!$BA$5:$BA$104,'1 - Investissements'!$AF$5:$AF$104,B22)+SUMIFS('2 - Frais de personnel'!$AG$5:$AG$104,'2 - Frais de personnel'!$X$5:$X$104,B22)+SUMIFS('3 - Frais généraux'!$AY$5:$AY$104,'3 - Frais généraux'!$AE$5:$AE$104,B22)+SUMIFS('4 - Contributions en nature'!$S$5:$S$104,'4 - Contributions en nature'!$M$5:$M$104,B22)+SUMIFS('5 - Amortissement'!$Y$5:$Y$104,'5 - Amortissement'!$S$5:$S$104,B22)+SUMIFS('6 Taux forfait. coûts indirects'!$J$6,'6 Taux forfait. coûts indirects'!$M$6,B22)</f>
        <v>#DIV/0!</v>
      </c>
      <c r="D22" s="102" t="e">
        <f t="shared" si="0"/>
        <v>#DIV/0!</v>
      </c>
      <c r="E22" s="241"/>
      <c r="F22" s="101" t="e">
        <f t="shared" si="5"/>
        <v>#DIV/0!</v>
      </c>
      <c r="G22" s="120"/>
      <c r="H22" s="101"/>
      <c r="I22" s="101" t="e">
        <f t="shared" si="6"/>
        <v>#DIV/0!</v>
      </c>
      <c r="J22" s="121"/>
      <c r="K22" s="110" t="e">
        <f t="shared" si="1"/>
        <v>#DIV/0!</v>
      </c>
      <c r="L22" s="110" t="e">
        <f t="shared" si="2"/>
        <v>#DIV/0!</v>
      </c>
      <c r="M22" s="110" t="e">
        <f t="shared" si="7"/>
        <v>#DIV/0!</v>
      </c>
      <c r="N22" s="137" t="e">
        <f t="shared" si="3"/>
        <v>#DIV/0!</v>
      </c>
      <c r="O22" s="138" t="e">
        <f t="shared" si="8"/>
        <v>#DIV/0!</v>
      </c>
      <c r="P22" s="137" t="e">
        <f t="shared" si="4"/>
        <v>#DIV/0!</v>
      </c>
      <c r="Q22" s="139"/>
    </row>
    <row r="23" spans="1:17">
      <c r="A23" s="156">
        <f>'Syn dépenses Bénéficiaire'!A24</f>
        <v>0</v>
      </c>
      <c r="B23" s="37">
        <f>'Syn dépenses Bénéficiaire'!B24</f>
        <v>0</v>
      </c>
      <c r="C23" s="251" t="e">
        <f>SUMIFS('1 - Investissements'!$BA$5:$BA$104,'1 - Investissements'!$AF$5:$AF$104,B23)+SUMIFS('2 - Frais de personnel'!$AG$5:$AG$104,'2 - Frais de personnel'!$X$5:$X$104,B23)+SUMIFS('3 - Frais généraux'!$AY$5:$AY$104,'3 - Frais généraux'!$AE$5:$AE$104,B23)+SUMIFS('4 - Contributions en nature'!$S$5:$S$104,'4 - Contributions en nature'!$M$5:$M$104,B23)+SUMIFS('5 - Amortissement'!$Y$5:$Y$104,'5 - Amortissement'!$S$5:$S$104,B23)+SUMIFS('6 Taux forfait. coûts indirects'!$J$6,'6 Taux forfait. coûts indirects'!$M$6,B23)</f>
        <v>#DIV/0!</v>
      </c>
      <c r="D23" s="102" t="e">
        <f t="shared" si="0"/>
        <v>#DIV/0!</v>
      </c>
      <c r="E23" s="241"/>
      <c r="F23" s="101" t="e">
        <f t="shared" si="5"/>
        <v>#DIV/0!</v>
      </c>
      <c r="G23" s="120"/>
      <c r="H23" s="101"/>
      <c r="I23" s="101" t="e">
        <f t="shared" si="6"/>
        <v>#DIV/0!</v>
      </c>
      <c r="J23" s="121"/>
      <c r="K23" s="110" t="e">
        <f t="shared" si="1"/>
        <v>#DIV/0!</v>
      </c>
      <c r="L23" s="110" t="e">
        <f t="shared" si="2"/>
        <v>#DIV/0!</v>
      </c>
      <c r="M23" s="110" t="e">
        <f t="shared" si="7"/>
        <v>#DIV/0!</v>
      </c>
      <c r="N23" s="137" t="e">
        <f t="shared" si="3"/>
        <v>#DIV/0!</v>
      </c>
      <c r="O23" s="138" t="e">
        <f t="shared" si="8"/>
        <v>#DIV/0!</v>
      </c>
      <c r="P23" s="137" t="e">
        <f t="shared" si="4"/>
        <v>#DIV/0!</v>
      </c>
      <c r="Q23" s="139"/>
    </row>
    <row r="24" spans="1:17">
      <c r="A24" s="156">
        <f>'Syn dépenses Bénéficiaire'!A25</f>
        <v>0</v>
      </c>
      <c r="B24" s="37">
        <f>'Syn dépenses Bénéficiaire'!B25</f>
        <v>0</v>
      </c>
      <c r="C24" s="251" t="e">
        <f>SUMIFS('1 - Investissements'!$BA$5:$BA$104,'1 - Investissements'!$AF$5:$AF$104,B24)+SUMIFS('2 - Frais de personnel'!$AG$5:$AG$104,'2 - Frais de personnel'!$X$5:$X$104,B24)+SUMIFS('3 - Frais généraux'!$AY$5:$AY$104,'3 - Frais généraux'!$AE$5:$AE$104,B24)+SUMIFS('4 - Contributions en nature'!$S$5:$S$104,'4 - Contributions en nature'!$M$5:$M$104,B24)+SUMIFS('5 - Amortissement'!$Y$5:$Y$104,'5 - Amortissement'!$S$5:$S$104,B24)+SUMIFS('6 Taux forfait. coûts indirects'!$J$6,'6 Taux forfait. coûts indirects'!$M$6,B24)</f>
        <v>#DIV/0!</v>
      </c>
      <c r="D24" s="102" t="e">
        <f t="shared" si="0"/>
        <v>#DIV/0!</v>
      </c>
      <c r="E24" s="241"/>
      <c r="F24" s="101" t="e">
        <f t="shared" si="5"/>
        <v>#DIV/0!</v>
      </c>
      <c r="G24" s="120"/>
      <c r="H24" s="101"/>
      <c r="I24" s="101" t="e">
        <f t="shared" si="6"/>
        <v>#DIV/0!</v>
      </c>
      <c r="J24" s="121"/>
      <c r="K24" s="110" t="e">
        <f t="shared" si="1"/>
        <v>#DIV/0!</v>
      </c>
      <c r="L24" s="110" t="e">
        <f t="shared" si="2"/>
        <v>#DIV/0!</v>
      </c>
      <c r="M24" s="110" t="e">
        <f t="shared" si="7"/>
        <v>#DIV/0!</v>
      </c>
      <c r="N24" s="137" t="e">
        <f t="shared" si="3"/>
        <v>#DIV/0!</v>
      </c>
      <c r="O24" s="138" t="e">
        <f t="shared" si="8"/>
        <v>#DIV/0!</v>
      </c>
      <c r="P24" s="137" t="e">
        <f t="shared" si="4"/>
        <v>#DIV/0!</v>
      </c>
      <c r="Q24" s="139"/>
    </row>
    <row r="25" spans="1:17">
      <c r="A25" s="156">
        <f>'Syn dépenses Bénéficiaire'!A26</f>
        <v>0</v>
      </c>
      <c r="B25" s="37">
        <f>'Syn dépenses Bénéficiaire'!B26</f>
        <v>0</v>
      </c>
      <c r="C25" s="251" t="e">
        <f>SUMIFS('1 - Investissements'!$BA$5:$BA$104,'1 - Investissements'!$AF$5:$AF$104,B25)+SUMIFS('2 - Frais de personnel'!$AG$5:$AG$104,'2 - Frais de personnel'!$X$5:$X$104,B25)+SUMIFS('3 - Frais généraux'!$AY$5:$AY$104,'3 - Frais généraux'!$AE$5:$AE$104,B25)+SUMIFS('4 - Contributions en nature'!$S$5:$S$104,'4 - Contributions en nature'!$M$5:$M$104,B25)+SUMIFS('5 - Amortissement'!$Y$5:$Y$104,'5 - Amortissement'!$S$5:$S$104,B25)+SUMIFS('6 Taux forfait. coûts indirects'!$J$6,'6 Taux forfait. coûts indirects'!$M$6,B25)</f>
        <v>#DIV/0!</v>
      </c>
      <c r="D25" s="102" t="e">
        <f t="shared" si="0"/>
        <v>#DIV/0!</v>
      </c>
      <c r="E25" s="241"/>
      <c r="F25" s="101" t="e">
        <f t="shared" si="5"/>
        <v>#DIV/0!</v>
      </c>
      <c r="G25" s="120"/>
      <c r="H25" s="101"/>
      <c r="I25" s="101" t="e">
        <f t="shared" si="6"/>
        <v>#DIV/0!</v>
      </c>
      <c r="J25" s="121"/>
      <c r="K25" s="110" t="e">
        <f t="shared" si="1"/>
        <v>#DIV/0!</v>
      </c>
      <c r="L25" s="110" t="e">
        <f t="shared" si="2"/>
        <v>#DIV/0!</v>
      </c>
      <c r="M25" s="110" t="e">
        <f t="shared" si="7"/>
        <v>#DIV/0!</v>
      </c>
      <c r="N25" s="137" t="e">
        <f t="shared" si="3"/>
        <v>#DIV/0!</v>
      </c>
      <c r="O25" s="138" t="e">
        <f t="shared" si="8"/>
        <v>#DIV/0!</v>
      </c>
      <c r="P25" s="137" t="e">
        <f t="shared" si="4"/>
        <v>#DIV/0!</v>
      </c>
      <c r="Q25" s="139"/>
    </row>
    <row r="26" spans="1:17">
      <c r="A26" s="156">
        <f>'Syn dépenses Bénéficiaire'!A27</f>
        <v>0</v>
      </c>
      <c r="B26" s="37">
        <f>'Syn dépenses Bénéficiaire'!B27</f>
        <v>0</v>
      </c>
      <c r="C26" s="251" t="e">
        <f>SUMIFS('1 - Investissements'!$BA$5:$BA$104,'1 - Investissements'!$AF$5:$AF$104,B26)+SUMIFS('2 - Frais de personnel'!$AG$5:$AG$104,'2 - Frais de personnel'!$X$5:$X$104,B26)+SUMIFS('3 - Frais généraux'!$AY$5:$AY$104,'3 - Frais généraux'!$AE$5:$AE$104,B26)+SUMIFS('4 - Contributions en nature'!$S$5:$S$104,'4 - Contributions en nature'!$M$5:$M$104,B26)+SUMIFS('5 - Amortissement'!$Y$5:$Y$104,'5 - Amortissement'!$S$5:$S$104,B26)+SUMIFS('6 Taux forfait. coûts indirects'!$J$6,'6 Taux forfait. coûts indirects'!$M$6,B26)</f>
        <v>#DIV/0!</v>
      </c>
      <c r="D26" s="102" t="e">
        <f t="shared" si="0"/>
        <v>#DIV/0!</v>
      </c>
      <c r="E26" s="241"/>
      <c r="F26" s="101" t="e">
        <f t="shared" si="5"/>
        <v>#DIV/0!</v>
      </c>
      <c r="G26" s="120"/>
      <c r="H26" s="101"/>
      <c r="I26" s="101" t="e">
        <f t="shared" si="6"/>
        <v>#DIV/0!</v>
      </c>
      <c r="J26" s="121"/>
      <c r="K26" s="110" t="e">
        <f t="shared" si="1"/>
        <v>#DIV/0!</v>
      </c>
      <c r="L26" s="110" t="e">
        <f t="shared" si="2"/>
        <v>#DIV/0!</v>
      </c>
      <c r="M26" s="110" t="e">
        <f t="shared" si="7"/>
        <v>#DIV/0!</v>
      </c>
      <c r="N26" s="137" t="e">
        <f t="shared" si="3"/>
        <v>#DIV/0!</v>
      </c>
      <c r="O26" s="138" t="e">
        <f t="shared" si="8"/>
        <v>#DIV/0!</v>
      </c>
      <c r="P26" s="137" t="e">
        <f t="shared" si="4"/>
        <v>#DIV/0!</v>
      </c>
      <c r="Q26" s="139"/>
    </row>
    <row r="27" spans="1:17">
      <c r="A27" s="156">
        <f>'Syn dépenses Bénéficiaire'!A28</f>
        <v>0</v>
      </c>
      <c r="B27" s="37">
        <f>'Syn dépenses Bénéficiaire'!B28</f>
        <v>0</v>
      </c>
      <c r="C27" s="251" t="e">
        <f>SUMIFS('1 - Investissements'!$BA$5:$BA$104,'1 - Investissements'!$AF$5:$AF$104,B27)+SUMIFS('2 - Frais de personnel'!$AG$5:$AG$104,'2 - Frais de personnel'!$X$5:$X$104,B27)+SUMIFS('3 - Frais généraux'!$AY$5:$AY$104,'3 - Frais généraux'!$AE$5:$AE$104,B27)+SUMIFS('4 - Contributions en nature'!$S$5:$S$104,'4 - Contributions en nature'!$M$5:$M$104,B27)+SUMIFS('5 - Amortissement'!$Y$5:$Y$104,'5 - Amortissement'!$S$5:$S$104,B27)+SUMIFS('6 Taux forfait. coûts indirects'!$J$6,'6 Taux forfait. coûts indirects'!$M$6,B27)</f>
        <v>#DIV/0!</v>
      </c>
      <c r="D27" s="102" t="e">
        <f t="shared" si="0"/>
        <v>#DIV/0!</v>
      </c>
      <c r="E27" s="241"/>
      <c r="F27" s="101" t="e">
        <f t="shared" si="5"/>
        <v>#DIV/0!</v>
      </c>
      <c r="G27" s="120"/>
      <c r="H27" s="101"/>
      <c r="I27" s="101" t="e">
        <f t="shared" si="6"/>
        <v>#DIV/0!</v>
      </c>
      <c r="J27" s="121"/>
      <c r="K27" s="110" t="e">
        <f t="shared" si="1"/>
        <v>#DIV/0!</v>
      </c>
      <c r="L27" s="110" t="e">
        <f t="shared" si="2"/>
        <v>#DIV/0!</v>
      </c>
      <c r="M27" s="110" t="e">
        <f t="shared" si="7"/>
        <v>#DIV/0!</v>
      </c>
      <c r="N27" s="137" t="e">
        <f t="shared" si="3"/>
        <v>#DIV/0!</v>
      </c>
      <c r="O27" s="138" t="e">
        <f t="shared" si="8"/>
        <v>#DIV/0!</v>
      </c>
      <c r="P27" s="137" t="e">
        <f t="shared" si="4"/>
        <v>#DIV/0!</v>
      </c>
      <c r="Q27" s="139"/>
    </row>
    <row r="28" spans="1:17">
      <c r="A28" s="156">
        <f>'Syn dépenses Bénéficiaire'!A29</f>
        <v>0</v>
      </c>
      <c r="B28" s="37">
        <f>'Syn dépenses Bénéficiaire'!B29</f>
        <v>0</v>
      </c>
      <c r="C28" s="251" t="e">
        <f>SUMIFS('1 - Investissements'!$BA$5:$BA$104,'1 - Investissements'!$AF$5:$AF$104,B28)+SUMIFS('2 - Frais de personnel'!$AG$5:$AG$104,'2 - Frais de personnel'!$X$5:$X$104,B28)+SUMIFS('3 - Frais généraux'!$AY$5:$AY$104,'3 - Frais généraux'!$AE$5:$AE$104,B28)+SUMIFS('4 - Contributions en nature'!$S$5:$S$104,'4 - Contributions en nature'!$M$5:$M$104,B28)+SUMIFS('5 - Amortissement'!$Y$5:$Y$104,'5 - Amortissement'!$S$5:$S$104,B28)+SUMIFS('6 Taux forfait. coûts indirects'!$J$6,'6 Taux forfait. coûts indirects'!$M$6,B28)</f>
        <v>#DIV/0!</v>
      </c>
      <c r="D28" s="102" t="e">
        <f t="shared" si="0"/>
        <v>#DIV/0!</v>
      </c>
      <c r="E28" s="241"/>
      <c r="F28" s="101" t="e">
        <f t="shared" si="5"/>
        <v>#DIV/0!</v>
      </c>
      <c r="G28" s="120"/>
      <c r="H28" s="101"/>
      <c r="I28" s="101" t="e">
        <f t="shared" si="6"/>
        <v>#DIV/0!</v>
      </c>
      <c r="J28" s="121"/>
      <c r="K28" s="110" t="e">
        <f t="shared" si="1"/>
        <v>#DIV/0!</v>
      </c>
      <c r="L28" s="110" t="e">
        <f t="shared" si="2"/>
        <v>#DIV/0!</v>
      </c>
      <c r="M28" s="110" t="e">
        <f t="shared" si="7"/>
        <v>#DIV/0!</v>
      </c>
      <c r="N28" s="137" t="e">
        <f t="shared" si="3"/>
        <v>#DIV/0!</v>
      </c>
      <c r="O28" s="138" t="e">
        <f t="shared" si="8"/>
        <v>#DIV/0!</v>
      </c>
      <c r="P28" s="137" t="e">
        <f t="shared" si="4"/>
        <v>#DIV/0!</v>
      </c>
      <c r="Q28" s="139"/>
    </row>
    <row r="29" spans="1:17">
      <c r="A29" s="156">
        <f>'Syn dépenses Bénéficiaire'!A30</f>
        <v>0</v>
      </c>
      <c r="B29" s="37">
        <f>'Syn dépenses Bénéficiaire'!B30</f>
        <v>0</v>
      </c>
      <c r="C29" s="251" t="e">
        <f>SUMIFS('1 - Investissements'!$BA$5:$BA$104,'1 - Investissements'!$AF$5:$AF$104,B29)+SUMIFS('2 - Frais de personnel'!$AG$5:$AG$104,'2 - Frais de personnel'!$X$5:$X$104,B29)+SUMIFS('3 - Frais généraux'!$AY$5:$AY$104,'3 - Frais généraux'!$AE$5:$AE$104,B29)+SUMIFS('4 - Contributions en nature'!$S$5:$S$104,'4 - Contributions en nature'!$M$5:$M$104,B29)+SUMIFS('5 - Amortissement'!$Y$5:$Y$104,'5 - Amortissement'!$S$5:$S$104,B29)+SUMIFS('6 Taux forfait. coûts indirects'!$J$6,'6 Taux forfait. coûts indirects'!$M$6,B29)</f>
        <v>#DIV/0!</v>
      </c>
      <c r="D29" s="102" t="e">
        <f t="shared" si="0"/>
        <v>#DIV/0!</v>
      </c>
      <c r="E29" s="241"/>
      <c r="F29" s="101" t="e">
        <f t="shared" si="5"/>
        <v>#DIV/0!</v>
      </c>
      <c r="G29" s="120"/>
      <c r="H29" s="101"/>
      <c r="I29" s="101" t="e">
        <f t="shared" si="6"/>
        <v>#DIV/0!</v>
      </c>
      <c r="J29" s="121"/>
      <c r="K29" s="110" t="e">
        <f t="shared" si="1"/>
        <v>#DIV/0!</v>
      </c>
      <c r="L29" s="110" t="e">
        <f t="shared" si="2"/>
        <v>#DIV/0!</v>
      </c>
      <c r="M29" s="110" t="e">
        <f t="shared" si="7"/>
        <v>#DIV/0!</v>
      </c>
      <c r="N29" s="137" t="e">
        <f t="shared" si="3"/>
        <v>#DIV/0!</v>
      </c>
      <c r="O29" s="138" t="e">
        <f t="shared" si="8"/>
        <v>#DIV/0!</v>
      </c>
      <c r="P29" s="137" t="e">
        <f t="shared" si="4"/>
        <v>#DIV/0!</v>
      </c>
      <c r="Q29" s="139"/>
    </row>
    <row r="30" spans="1:17">
      <c r="A30" s="156">
        <f>'Syn dépenses Bénéficiaire'!A31</f>
        <v>0</v>
      </c>
      <c r="B30" s="37">
        <f>'Syn dépenses Bénéficiaire'!B31</f>
        <v>0</v>
      </c>
      <c r="C30" s="251" t="e">
        <f>SUMIFS('1 - Investissements'!$BA$5:$BA$104,'1 - Investissements'!$AF$5:$AF$104,B30)+SUMIFS('2 - Frais de personnel'!$AG$5:$AG$104,'2 - Frais de personnel'!$X$5:$X$104,B30)+SUMIFS('3 - Frais généraux'!$AY$5:$AY$104,'3 - Frais généraux'!$AE$5:$AE$104,B30)+SUMIFS('4 - Contributions en nature'!$S$5:$S$104,'4 - Contributions en nature'!$M$5:$M$104,B30)+SUMIFS('5 - Amortissement'!$Y$5:$Y$104,'5 - Amortissement'!$S$5:$S$104,B30)+SUMIFS('6 Taux forfait. coûts indirects'!$J$6,'6 Taux forfait. coûts indirects'!$M$6,B30)</f>
        <v>#DIV/0!</v>
      </c>
      <c r="D30" s="102" t="e">
        <f t="shared" si="0"/>
        <v>#DIV/0!</v>
      </c>
      <c r="E30" s="241"/>
      <c r="F30" s="101" t="e">
        <f t="shared" si="5"/>
        <v>#DIV/0!</v>
      </c>
      <c r="G30" s="120"/>
      <c r="H30" s="101"/>
      <c r="I30" s="101" t="e">
        <f t="shared" si="6"/>
        <v>#DIV/0!</v>
      </c>
      <c r="J30" s="121"/>
      <c r="K30" s="110" t="e">
        <f t="shared" si="1"/>
        <v>#DIV/0!</v>
      </c>
      <c r="L30" s="110" t="e">
        <f t="shared" si="2"/>
        <v>#DIV/0!</v>
      </c>
      <c r="M30" s="110" t="e">
        <f t="shared" si="7"/>
        <v>#DIV/0!</v>
      </c>
      <c r="N30" s="137" t="e">
        <f t="shared" si="3"/>
        <v>#DIV/0!</v>
      </c>
      <c r="O30" s="138" t="e">
        <f t="shared" si="8"/>
        <v>#DIV/0!</v>
      </c>
      <c r="P30" s="137" t="e">
        <f t="shared" si="4"/>
        <v>#DIV/0!</v>
      </c>
      <c r="Q30" s="139"/>
    </row>
    <row r="31" spans="1:17">
      <c r="A31" s="156">
        <f>'Syn dépenses Bénéficiaire'!A32</f>
        <v>0</v>
      </c>
      <c r="B31" s="37">
        <f>'Syn dépenses Bénéficiaire'!B32</f>
        <v>0</v>
      </c>
      <c r="C31" s="251" t="e">
        <f>SUMIFS('1 - Investissements'!$BA$5:$BA$104,'1 - Investissements'!$AF$5:$AF$104,B31)+SUMIFS('2 - Frais de personnel'!$AG$5:$AG$104,'2 - Frais de personnel'!$X$5:$X$104,B31)+SUMIFS('3 - Frais généraux'!$AY$5:$AY$104,'3 - Frais généraux'!$AE$5:$AE$104,B31)+SUMIFS('4 - Contributions en nature'!$S$5:$S$104,'4 - Contributions en nature'!$M$5:$M$104,B31)+SUMIFS('5 - Amortissement'!$Y$5:$Y$104,'5 - Amortissement'!$S$5:$S$104,B31)+SUMIFS('6 Taux forfait. coûts indirects'!$J$6,'6 Taux forfait. coûts indirects'!$M$6,B31)</f>
        <v>#DIV/0!</v>
      </c>
      <c r="D31" s="102" t="e">
        <f t="shared" si="0"/>
        <v>#DIV/0!</v>
      </c>
      <c r="E31" s="241"/>
      <c r="F31" s="101" t="e">
        <f t="shared" si="5"/>
        <v>#DIV/0!</v>
      </c>
      <c r="G31" s="120"/>
      <c r="H31" s="101"/>
      <c r="I31" s="101" t="e">
        <f t="shared" si="6"/>
        <v>#DIV/0!</v>
      </c>
      <c r="J31" s="121"/>
      <c r="K31" s="110" t="e">
        <f t="shared" si="1"/>
        <v>#DIV/0!</v>
      </c>
      <c r="L31" s="110" t="e">
        <f t="shared" si="2"/>
        <v>#DIV/0!</v>
      </c>
      <c r="M31" s="110" t="e">
        <f t="shared" si="7"/>
        <v>#DIV/0!</v>
      </c>
      <c r="N31" s="137" t="e">
        <f t="shared" si="3"/>
        <v>#DIV/0!</v>
      </c>
      <c r="O31" s="138" t="e">
        <f t="shared" si="8"/>
        <v>#DIV/0!</v>
      </c>
      <c r="P31" s="137" t="e">
        <f t="shared" si="4"/>
        <v>#DIV/0!</v>
      </c>
      <c r="Q31" s="139"/>
    </row>
    <row r="32" spans="1:17">
      <c r="A32" s="156">
        <f>'Syn dépenses Bénéficiaire'!A33</f>
        <v>0</v>
      </c>
      <c r="B32" s="37">
        <f>'Syn dépenses Bénéficiaire'!B33</f>
        <v>0</v>
      </c>
      <c r="C32" s="251" t="e">
        <f>SUMIFS('1 - Investissements'!$BA$5:$BA$104,'1 - Investissements'!$AF$5:$AF$104,B32)+SUMIFS('2 - Frais de personnel'!$AG$5:$AG$104,'2 - Frais de personnel'!$X$5:$X$104,B32)+SUMIFS('3 - Frais généraux'!$AY$5:$AY$104,'3 - Frais généraux'!$AE$5:$AE$104,B32)+SUMIFS('4 - Contributions en nature'!$S$5:$S$104,'4 - Contributions en nature'!$M$5:$M$104,B32)+SUMIFS('5 - Amortissement'!$Y$5:$Y$104,'5 - Amortissement'!$S$5:$S$104,B32)+SUMIFS('6 Taux forfait. coûts indirects'!$J$6,'6 Taux forfait. coûts indirects'!$M$6,B32)</f>
        <v>#DIV/0!</v>
      </c>
      <c r="D32" s="102" t="e">
        <f t="shared" si="0"/>
        <v>#DIV/0!</v>
      </c>
      <c r="E32" s="241"/>
      <c r="F32" s="101" t="e">
        <f t="shared" si="5"/>
        <v>#DIV/0!</v>
      </c>
      <c r="G32" s="120"/>
      <c r="H32" s="101"/>
      <c r="I32" s="101" t="e">
        <f t="shared" si="6"/>
        <v>#DIV/0!</v>
      </c>
      <c r="J32" s="121"/>
      <c r="K32" s="110" t="e">
        <f t="shared" si="1"/>
        <v>#DIV/0!</v>
      </c>
      <c r="L32" s="110" t="e">
        <f t="shared" si="2"/>
        <v>#DIV/0!</v>
      </c>
      <c r="M32" s="110" t="e">
        <f t="shared" si="7"/>
        <v>#DIV/0!</v>
      </c>
      <c r="N32" s="137" t="e">
        <f t="shared" si="3"/>
        <v>#DIV/0!</v>
      </c>
      <c r="O32" s="138" t="e">
        <f t="shared" si="8"/>
        <v>#DIV/0!</v>
      </c>
      <c r="P32" s="137" t="e">
        <f t="shared" si="4"/>
        <v>#DIV/0!</v>
      </c>
      <c r="Q32" s="139"/>
    </row>
    <row r="33" spans="1:17">
      <c r="A33" s="156">
        <f>'Syn dépenses Bénéficiaire'!A34</f>
        <v>0</v>
      </c>
      <c r="B33" s="37">
        <f>'Syn dépenses Bénéficiaire'!B34</f>
        <v>0</v>
      </c>
      <c r="C33" s="251" t="e">
        <f>SUMIFS('1 - Investissements'!$BA$5:$BA$104,'1 - Investissements'!$AF$5:$AF$104,B33)+SUMIFS('2 - Frais de personnel'!$AG$5:$AG$104,'2 - Frais de personnel'!$X$5:$X$104,B33)+SUMIFS('3 - Frais généraux'!$AY$5:$AY$104,'3 - Frais généraux'!$AE$5:$AE$104,B33)+SUMIFS('4 - Contributions en nature'!$S$5:$S$104,'4 - Contributions en nature'!$M$5:$M$104,B33)+SUMIFS('5 - Amortissement'!$Y$5:$Y$104,'5 - Amortissement'!$S$5:$S$104,B33)+SUMIFS('6 Taux forfait. coûts indirects'!$J$6,'6 Taux forfait. coûts indirects'!$M$6,B33)</f>
        <v>#DIV/0!</v>
      </c>
      <c r="D33" s="102" t="e">
        <f t="shared" si="0"/>
        <v>#DIV/0!</v>
      </c>
      <c r="E33" s="241"/>
      <c r="F33" s="101" t="e">
        <f t="shared" si="5"/>
        <v>#DIV/0!</v>
      </c>
      <c r="G33" s="120"/>
      <c r="H33" s="101"/>
      <c r="I33" s="101" t="e">
        <f t="shared" si="6"/>
        <v>#DIV/0!</v>
      </c>
      <c r="J33" s="121"/>
      <c r="K33" s="110" t="e">
        <f t="shared" si="1"/>
        <v>#DIV/0!</v>
      </c>
      <c r="L33" s="110" t="e">
        <f t="shared" si="2"/>
        <v>#DIV/0!</v>
      </c>
      <c r="M33" s="110" t="e">
        <f t="shared" si="7"/>
        <v>#DIV/0!</v>
      </c>
      <c r="N33" s="137" t="e">
        <f t="shared" si="3"/>
        <v>#DIV/0!</v>
      </c>
      <c r="O33" s="138" t="e">
        <f t="shared" si="8"/>
        <v>#DIV/0!</v>
      </c>
      <c r="P33" s="137" t="e">
        <f t="shared" si="4"/>
        <v>#DIV/0!</v>
      </c>
      <c r="Q33" s="139"/>
    </row>
    <row r="34" spans="1:17">
      <c r="A34" s="156">
        <f>'Syn dépenses Bénéficiaire'!A35</f>
        <v>0</v>
      </c>
      <c r="B34" s="37">
        <f>'Syn dépenses Bénéficiaire'!B35</f>
        <v>0</v>
      </c>
      <c r="C34" s="251" t="e">
        <f>SUMIFS('1 - Investissements'!$BA$5:$BA$104,'1 - Investissements'!$AF$5:$AF$104,B34)+SUMIFS('2 - Frais de personnel'!$AG$5:$AG$104,'2 - Frais de personnel'!$X$5:$X$104,B34)+SUMIFS('3 - Frais généraux'!$AY$5:$AY$104,'3 - Frais généraux'!$AE$5:$AE$104,B34)+SUMIFS('4 - Contributions en nature'!$S$5:$S$104,'4 - Contributions en nature'!$M$5:$M$104,B34)+SUMIFS('5 - Amortissement'!$Y$5:$Y$104,'5 - Amortissement'!$S$5:$S$104,B34)+SUMIFS('6 Taux forfait. coûts indirects'!$J$6,'6 Taux forfait. coûts indirects'!$M$6,B34)</f>
        <v>#DIV/0!</v>
      </c>
      <c r="D34" s="102" t="e">
        <f t="shared" si="0"/>
        <v>#DIV/0!</v>
      </c>
      <c r="E34" s="241"/>
      <c r="F34" s="101" t="e">
        <f t="shared" si="5"/>
        <v>#DIV/0!</v>
      </c>
      <c r="G34" s="120"/>
      <c r="H34" s="101"/>
      <c r="I34" s="101" t="e">
        <f t="shared" si="6"/>
        <v>#DIV/0!</v>
      </c>
      <c r="J34" s="121"/>
      <c r="K34" s="110" t="e">
        <f t="shared" si="1"/>
        <v>#DIV/0!</v>
      </c>
      <c r="L34" s="110" t="e">
        <f t="shared" si="2"/>
        <v>#DIV/0!</v>
      </c>
      <c r="M34" s="110" t="e">
        <f t="shared" si="7"/>
        <v>#DIV/0!</v>
      </c>
      <c r="N34" s="137" t="e">
        <f t="shared" si="3"/>
        <v>#DIV/0!</v>
      </c>
      <c r="O34" s="138" t="e">
        <f t="shared" si="8"/>
        <v>#DIV/0!</v>
      </c>
      <c r="P34" s="137" t="e">
        <f t="shared" si="4"/>
        <v>#DIV/0!</v>
      </c>
      <c r="Q34" s="139"/>
    </row>
    <row r="35" spans="1:17">
      <c r="A35" s="156">
        <f>'Syn dépenses Bénéficiaire'!A36</f>
        <v>0</v>
      </c>
      <c r="B35" s="37">
        <f>'Syn dépenses Bénéficiaire'!B36</f>
        <v>0</v>
      </c>
      <c r="C35" s="251" t="e">
        <f>SUMIFS('1 - Investissements'!$BA$5:$BA$104,'1 - Investissements'!$AF$5:$AF$104,B35)+SUMIFS('2 - Frais de personnel'!$AG$5:$AG$104,'2 - Frais de personnel'!$X$5:$X$104,B35)+SUMIFS('3 - Frais généraux'!$AY$5:$AY$104,'3 - Frais généraux'!$AE$5:$AE$104,B35)+SUMIFS('4 - Contributions en nature'!$S$5:$S$104,'4 - Contributions en nature'!$M$5:$M$104,B35)+SUMIFS('5 - Amortissement'!$Y$5:$Y$104,'5 - Amortissement'!$S$5:$S$104,B35)+SUMIFS('6 Taux forfait. coûts indirects'!$J$6,'6 Taux forfait. coûts indirects'!$M$6,B35)</f>
        <v>#DIV/0!</v>
      </c>
      <c r="D35" s="102" t="e">
        <f t="shared" si="0"/>
        <v>#DIV/0!</v>
      </c>
      <c r="E35" s="241"/>
      <c r="F35" s="101" t="e">
        <f t="shared" si="5"/>
        <v>#DIV/0!</v>
      </c>
      <c r="G35" s="120"/>
      <c r="H35" s="101"/>
      <c r="I35" s="101" t="e">
        <f t="shared" si="6"/>
        <v>#DIV/0!</v>
      </c>
      <c r="J35" s="121"/>
      <c r="K35" s="110" t="e">
        <f t="shared" si="1"/>
        <v>#DIV/0!</v>
      </c>
      <c r="L35" s="110" t="e">
        <f t="shared" si="2"/>
        <v>#DIV/0!</v>
      </c>
      <c r="M35" s="110" t="e">
        <f t="shared" si="7"/>
        <v>#DIV/0!</v>
      </c>
      <c r="N35" s="137" t="e">
        <f t="shared" si="3"/>
        <v>#DIV/0!</v>
      </c>
      <c r="O35" s="138" t="e">
        <f t="shared" si="8"/>
        <v>#DIV/0!</v>
      </c>
      <c r="P35" s="137" t="e">
        <f t="shared" si="4"/>
        <v>#DIV/0!</v>
      </c>
      <c r="Q35" s="139"/>
    </row>
    <row r="36" spans="1:17">
      <c r="A36" s="156">
        <f>'Syn dépenses Bénéficiaire'!A37</f>
        <v>0</v>
      </c>
      <c r="B36" s="37">
        <f>'Syn dépenses Bénéficiaire'!B37</f>
        <v>0</v>
      </c>
      <c r="C36" s="251" t="e">
        <f>SUMIFS('1 - Investissements'!$BA$5:$BA$104,'1 - Investissements'!$AF$5:$AF$104,B36)+SUMIFS('2 - Frais de personnel'!$AG$5:$AG$104,'2 - Frais de personnel'!$X$5:$X$104,B36)+SUMIFS('3 - Frais généraux'!$AY$5:$AY$104,'3 - Frais généraux'!$AE$5:$AE$104,B36)+SUMIFS('4 - Contributions en nature'!$S$5:$S$104,'4 - Contributions en nature'!$M$5:$M$104,B36)+SUMIFS('5 - Amortissement'!$Y$5:$Y$104,'5 - Amortissement'!$S$5:$S$104,B36)+SUMIFS('6 Taux forfait. coûts indirects'!$J$6,'6 Taux forfait. coûts indirects'!$M$6,B36)</f>
        <v>#DIV/0!</v>
      </c>
      <c r="D36" s="102" t="e">
        <f t="shared" si="0"/>
        <v>#DIV/0!</v>
      </c>
      <c r="E36" s="241"/>
      <c r="F36" s="101" t="e">
        <f t="shared" si="5"/>
        <v>#DIV/0!</v>
      </c>
      <c r="G36" s="120"/>
      <c r="H36" s="101"/>
      <c r="I36" s="101" t="e">
        <f t="shared" si="6"/>
        <v>#DIV/0!</v>
      </c>
      <c r="J36" s="121"/>
      <c r="K36" s="110" t="e">
        <f t="shared" si="1"/>
        <v>#DIV/0!</v>
      </c>
      <c r="L36" s="110" t="e">
        <f t="shared" si="2"/>
        <v>#DIV/0!</v>
      </c>
      <c r="M36" s="110" t="e">
        <f t="shared" si="7"/>
        <v>#DIV/0!</v>
      </c>
      <c r="N36" s="137" t="e">
        <f t="shared" si="3"/>
        <v>#DIV/0!</v>
      </c>
      <c r="O36" s="138" t="e">
        <f t="shared" si="8"/>
        <v>#DIV/0!</v>
      </c>
      <c r="P36" s="137" t="e">
        <f t="shared" si="4"/>
        <v>#DIV/0!</v>
      </c>
      <c r="Q36" s="139"/>
    </row>
    <row r="37" spans="1:17">
      <c r="A37" s="156">
        <f>'Syn dépenses Bénéficiaire'!A38</f>
        <v>0</v>
      </c>
      <c r="B37" s="37">
        <f>'Syn dépenses Bénéficiaire'!B38</f>
        <v>0</v>
      </c>
      <c r="C37" s="251" t="e">
        <f>SUMIFS('1 - Investissements'!$BA$5:$BA$104,'1 - Investissements'!$AF$5:$AF$104,B37)+SUMIFS('2 - Frais de personnel'!$AG$5:$AG$104,'2 - Frais de personnel'!$X$5:$X$104,B37)+SUMIFS('3 - Frais généraux'!$AY$5:$AY$104,'3 - Frais généraux'!$AE$5:$AE$104,B37)+SUMIFS('4 - Contributions en nature'!$S$5:$S$104,'4 - Contributions en nature'!$M$5:$M$104,B37)+SUMIFS('5 - Amortissement'!$Y$5:$Y$104,'5 - Amortissement'!$S$5:$S$104,B37)+SUMIFS('6 Taux forfait. coûts indirects'!$J$6,'6 Taux forfait. coûts indirects'!$M$6,B37)</f>
        <v>#DIV/0!</v>
      </c>
      <c r="D37" s="102" t="e">
        <f t="shared" si="0"/>
        <v>#DIV/0!</v>
      </c>
      <c r="E37" s="241"/>
      <c r="F37" s="101" t="e">
        <f t="shared" si="5"/>
        <v>#DIV/0!</v>
      </c>
      <c r="G37" s="120"/>
      <c r="H37" s="101"/>
      <c r="I37" s="101" t="e">
        <f t="shared" si="6"/>
        <v>#DIV/0!</v>
      </c>
      <c r="J37" s="121"/>
      <c r="K37" s="110" t="e">
        <f t="shared" si="1"/>
        <v>#DIV/0!</v>
      </c>
      <c r="L37" s="110" t="e">
        <f t="shared" si="2"/>
        <v>#DIV/0!</v>
      </c>
      <c r="M37" s="110" t="e">
        <f t="shared" si="7"/>
        <v>#DIV/0!</v>
      </c>
      <c r="N37" s="137" t="e">
        <f t="shared" si="3"/>
        <v>#DIV/0!</v>
      </c>
      <c r="O37" s="138" t="e">
        <f t="shared" si="8"/>
        <v>#DIV/0!</v>
      </c>
      <c r="P37" s="137" t="e">
        <f t="shared" si="4"/>
        <v>#DIV/0!</v>
      </c>
      <c r="Q37" s="139"/>
    </row>
    <row r="38" spans="1:17">
      <c r="A38" s="156">
        <f>'Syn dépenses Bénéficiaire'!A39</f>
        <v>0</v>
      </c>
      <c r="B38" s="37">
        <f>'Syn dépenses Bénéficiaire'!B39</f>
        <v>0</v>
      </c>
      <c r="C38" s="251" t="e">
        <f>SUMIFS('1 - Investissements'!$BA$5:$BA$104,'1 - Investissements'!$AF$5:$AF$104,B38)+SUMIFS('2 - Frais de personnel'!$AG$5:$AG$104,'2 - Frais de personnel'!$X$5:$X$104,B38)+SUMIFS('3 - Frais généraux'!$AY$5:$AY$104,'3 - Frais généraux'!$AE$5:$AE$104,B38)+SUMIFS('4 - Contributions en nature'!$S$5:$S$104,'4 - Contributions en nature'!$M$5:$M$104,B38)+SUMIFS('5 - Amortissement'!$Y$5:$Y$104,'5 - Amortissement'!$S$5:$S$104,B38)+SUMIFS('6 Taux forfait. coûts indirects'!$J$6,'6 Taux forfait. coûts indirects'!$M$6,B38)</f>
        <v>#DIV/0!</v>
      </c>
      <c r="D38" s="102" t="e">
        <f t="shared" si="0"/>
        <v>#DIV/0!</v>
      </c>
      <c r="E38" s="241"/>
      <c r="F38" s="101" t="e">
        <f t="shared" si="5"/>
        <v>#DIV/0!</v>
      </c>
      <c r="G38" s="120"/>
      <c r="H38" s="101"/>
      <c r="I38" s="101" t="e">
        <f t="shared" si="6"/>
        <v>#DIV/0!</v>
      </c>
      <c r="J38" s="121"/>
      <c r="K38" s="110" t="e">
        <f t="shared" si="1"/>
        <v>#DIV/0!</v>
      </c>
      <c r="L38" s="110" t="e">
        <f t="shared" si="2"/>
        <v>#DIV/0!</v>
      </c>
      <c r="M38" s="110" t="e">
        <f t="shared" si="7"/>
        <v>#DIV/0!</v>
      </c>
      <c r="N38" s="137" t="e">
        <f t="shared" si="3"/>
        <v>#DIV/0!</v>
      </c>
      <c r="O38" s="138" t="e">
        <f t="shared" si="8"/>
        <v>#DIV/0!</v>
      </c>
      <c r="P38" s="137" t="e">
        <f t="shared" si="4"/>
        <v>#DIV/0!</v>
      </c>
      <c r="Q38" s="139"/>
    </row>
    <row r="39" spans="1:17">
      <c r="A39" s="156">
        <f>'Syn dépenses Bénéficiaire'!A40</f>
        <v>0</v>
      </c>
      <c r="B39" s="37">
        <f>'Syn dépenses Bénéficiaire'!B40</f>
        <v>0</v>
      </c>
      <c r="C39" s="251" t="e">
        <f>SUMIFS('1 - Investissements'!$BA$5:$BA$104,'1 - Investissements'!$AF$5:$AF$104,B39)+SUMIFS('2 - Frais de personnel'!$AG$5:$AG$104,'2 - Frais de personnel'!$X$5:$X$104,B39)+SUMIFS('3 - Frais généraux'!$AY$5:$AY$104,'3 - Frais généraux'!$AE$5:$AE$104,B39)+SUMIFS('4 - Contributions en nature'!$S$5:$S$104,'4 - Contributions en nature'!$M$5:$M$104,B39)+SUMIFS('5 - Amortissement'!$Y$5:$Y$104,'5 - Amortissement'!$S$5:$S$104,B39)+SUMIFS('6 Taux forfait. coûts indirects'!$J$6,'6 Taux forfait. coûts indirects'!$M$6,B39)</f>
        <v>#DIV/0!</v>
      </c>
      <c r="D39" s="102" t="e">
        <f t="shared" si="0"/>
        <v>#DIV/0!</v>
      </c>
      <c r="E39" s="241"/>
      <c r="F39" s="101" t="e">
        <f t="shared" si="5"/>
        <v>#DIV/0!</v>
      </c>
      <c r="G39" s="120"/>
      <c r="H39" s="101"/>
      <c r="I39" s="101" t="e">
        <f t="shared" si="6"/>
        <v>#DIV/0!</v>
      </c>
      <c r="J39" s="121"/>
      <c r="K39" s="110" t="e">
        <f t="shared" si="1"/>
        <v>#DIV/0!</v>
      </c>
      <c r="L39" s="110" t="e">
        <f t="shared" si="2"/>
        <v>#DIV/0!</v>
      </c>
      <c r="M39" s="110" t="e">
        <f t="shared" si="7"/>
        <v>#DIV/0!</v>
      </c>
      <c r="N39" s="137" t="e">
        <f t="shared" si="3"/>
        <v>#DIV/0!</v>
      </c>
      <c r="O39" s="138" t="e">
        <f t="shared" si="8"/>
        <v>#DIV/0!</v>
      </c>
      <c r="P39" s="137" t="e">
        <f t="shared" si="4"/>
        <v>#DIV/0!</v>
      </c>
      <c r="Q39" s="139"/>
    </row>
    <row r="40" spans="1:17">
      <c r="A40" s="156">
        <f>'Syn dépenses Bénéficiaire'!A41</f>
        <v>0</v>
      </c>
      <c r="B40" s="37">
        <f>'Syn dépenses Bénéficiaire'!B41</f>
        <v>0</v>
      </c>
      <c r="C40" s="251" t="e">
        <f>SUMIFS('1 - Investissements'!$BA$5:$BA$104,'1 - Investissements'!$AF$5:$AF$104,B40)+SUMIFS('2 - Frais de personnel'!$AG$5:$AG$104,'2 - Frais de personnel'!$X$5:$X$104,B40)+SUMIFS('3 - Frais généraux'!$AY$5:$AY$104,'3 - Frais généraux'!$AE$5:$AE$104,B40)+SUMIFS('4 - Contributions en nature'!$S$5:$S$104,'4 - Contributions en nature'!$M$5:$M$104,B40)+SUMIFS('5 - Amortissement'!$Y$5:$Y$104,'5 - Amortissement'!$S$5:$S$104,B40)+SUMIFS('6 Taux forfait. coûts indirects'!$J$6,'6 Taux forfait. coûts indirects'!$M$6,B40)</f>
        <v>#DIV/0!</v>
      </c>
      <c r="D40" s="102" t="e">
        <f t="shared" si="0"/>
        <v>#DIV/0!</v>
      </c>
      <c r="E40" s="241"/>
      <c r="F40" s="101" t="e">
        <f t="shared" si="5"/>
        <v>#DIV/0!</v>
      </c>
      <c r="G40" s="120"/>
      <c r="H40" s="101"/>
      <c r="I40" s="101" t="e">
        <f t="shared" si="6"/>
        <v>#DIV/0!</v>
      </c>
      <c r="J40" s="121"/>
      <c r="K40" s="110" t="e">
        <f t="shared" si="1"/>
        <v>#DIV/0!</v>
      </c>
      <c r="L40" s="110" t="e">
        <f t="shared" si="2"/>
        <v>#DIV/0!</v>
      </c>
      <c r="M40" s="110" t="e">
        <f t="shared" si="7"/>
        <v>#DIV/0!</v>
      </c>
      <c r="N40" s="137" t="e">
        <f t="shared" si="3"/>
        <v>#DIV/0!</v>
      </c>
      <c r="O40" s="138" t="e">
        <f t="shared" si="8"/>
        <v>#DIV/0!</v>
      </c>
      <c r="P40" s="137" t="e">
        <f t="shared" si="4"/>
        <v>#DIV/0!</v>
      </c>
      <c r="Q40" s="139"/>
    </row>
    <row r="41" spans="1:17">
      <c r="A41" s="156">
        <f>'Syn dépenses Bénéficiaire'!A42</f>
        <v>0</v>
      </c>
      <c r="B41" s="37">
        <f>'Syn dépenses Bénéficiaire'!B42</f>
        <v>0</v>
      </c>
      <c r="C41" s="251" t="e">
        <f>SUMIFS('1 - Investissements'!$BA$5:$BA$104,'1 - Investissements'!$AF$5:$AF$104,B41)+SUMIFS('2 - Frais de personnel'!$AG$5:$AG$104,'2 - Frais de personnel'!$X$5:$X$104,B41)+SUMIFS('3 - Frais généraux'!$AY$5:$AY$104,'3 - Frais généraux'!$AE$5:$AE$104,B41)+SUMIFS('4 - Contributions en nature'!$S$5:$S$104,'4 - Contributions en nature'!$M$5:$M$104,B41)+SUMIFS('5 - Amortissement'!$Y$5:$Y$104,'5 - Amortissement'!$S$5:$S$104,B41)+SUMIFS('6 Taux forfait. coûts indirects'!$J$6,'6 Taux forfait. coûts indirects'!$M$6,B41)</f>
        <v>#DIV/0!</v>
      </c>
      <c r="D41" s="102" t="e">
        <f t="shared" si="0"/>
        <v>#DIV/0!</v>
      </c>
      <c r="E41" s="241"/>
      <c r="F41" s="101" t="e">
        <f t="shared" si="5"/>
        <v>#DIV/0!</v>
      </c>
      <c r="G41" s="120"/>
      <c r="H41" s="101"/>
      <c r="I41" s="101" t="e">
        <f t="shared" si="6"/>
        <v>#DIV/0!</v>
      </c>
      <c r="J41" s="121"/>
      <c r="K41" s="110" t="e">
        <f t="shared" si="1"/>
        <v>#DIV/0!</v>
      </c>
      <c r="L41" s="110" t="e">
        <f t="shared" si="2"/>
        <v>#DIV/0!</v>
      </c>
      <c r="M41" s="110" t="e">
        <f t="shared" si="7"/>
        <v>#DIV/0!</v>
      </c>
      <c r="N41" s="137" t="e">
        <f t="shared" si="3"/>
        <v>#DIV/0!</v>
      </c>
      <c r="O41" s="138" t="e">
        <f t="shared" si="8"/>
        <v>#DIV/0!</v>
      </c>
      <c r="P41" s="137" t="e">
        <f t="shared" si="4"/>
        <v>#DIV/0!</v>
      </c>
      <c r="Q41" s="139"/>
    </row>
    <row r="42" spans="1:17">
      <c r="A42" s="156">
        <f>'Syn dépenses Bénéficiaire'!A43</f>
        <v>0</v>
      </c>
      <c r="B42" s="37">
        <f>'Syn dépenses Bénéficiaire'!B43</f>
        <v>0</v>
      </c>
      <c r="C42" s="251" t="e">
        <f>SUMIFS('1 - Investissements'!$BA$5:$BA$104,'1 - Investissements'!$AF$5:$AF$104,B42)+SUMIFS('2 - Frais de personnel'!$AG$5:$AG$104,'2 - Frais de personnel'!$X$5:$X$104,B42)+SUMIFS('3 - Frais généraux'!$AY$5:$AY$104,'3 - Frais généraux'!$AE$5:$AE$104,B42)+SUMIFS('4 - Contributions en nature'!$S$5:$S$104,'4 - Contributions en nature'!$M$5:$M$104,B42)+SUMIFS('5 - Amortissement'!$Y$5:$Y$104,'5 - Amortissement'!$S$5:$S$104,B42)+SUMIFS('6 Taux forfait. coûts indirects'!$J$6,'6 Taux forfait. coûts indirects'!$M$6,B42)</f>
        <v>#DIV/0!</v>
      </c>
      <c r="D42" s="102" t="e">
        <f t="shared" si="0"/>
        <v>#DIV/0!</v>
      </c>
      <c r="E42" s="241"/>
      <c r="F42" s="101" t="e">
        <f t="shared" si="5"/>
        <v>#DIV/0!</v>
      </c>
      <c r="G42" s="120"/>
      <c r="H42" s="101"/>
      <c r="I42" s="101" t="e">
        <f t="shared" si="6"/>
        <v>#DIV/0!</v>
      </c>
      <c r="J42" s="121"/>
      <c r="K42" s="110" t="e">
        <f t="shared" si="1"/>
        <v>#DIV/0!</v>
      </c>
      <c r="L42" s="110" t="e">
        <f t="shared" si="2"/>
        <v>#DIV/0!</v>
      </c>
      <c r="M42" s="110" t="e">
        <f t="shared" si="7"/>
        <v>#DIV/0!</v>
      </c>
      <c r="N42" s="137" t="e">
        <f t="shared" si="3"/>
        <v>#DIV/0!</v>
      </c>
      <c r="O42" s="138" t="e">
        <f t="shared" si="8"/>
        <v>#DIV/0!</v>
      </c>
      <c r="P42" s="137" t="e">
        <f t="shared" si="4"/>
        <v>#DIV/0!</v>
      </c>
      <c r="Q42" s="139"/>
    </row>
    <row r="43" spans="1:17">
      <c r="A43" s="156">
        <f>'Syn dépenses Bénéficiaire'!A44</f>
        <v>0</v>
      </c>
      <c r="B43" s="37">
        <f>'Syn dépenses Bénéficiaire'!B44</f>
        <v>0</v>
      </c>
      <c r="C43" s="251" t="e">
        <f>SUMIFS('1 - Investissements'!$BA$5:$BA$104,'1 - Investissements'!$AF$5:$AF$104,B43)+SUMIFS('2 - Frais de personnel'!$AG$5:$AG$104,'2 - Frais de personnel'!$X$5:$X$104,B43)+SUMIFS('3 - Frais généraux'!$AY$5:$AY$104,'3 - Frais généraux'!$AE$5:$AE$104,B43)+SUMIFS('4 - Contributions en nature'!$S$5:$S$104,'4 - Contributions en nature'!$M$5:$M$104,B43)+SUMIFS('5 - Amortissement'!$Y$5:$Y$104,'5 - Amortissement'!$S$5:$S$104,B43)+SUMIFS('6 Taux forfait. coûts indirects'!$J$6,'6 Taux forfait. coûts indirects'!$M$6,B43)</f>
        <v>#DIV/0!</v>
      </c>
      <c r="D43" s="102" t="e">
        <f t="shared" si="0"/>
        <v>#DIV/0!</v>
      </c>
      <c r="E43" s="241"/>
      <c r="F43" s="101" t="e">
        <f t="shared" si="5"/>
        <v>#DIV/0!</v>
      </c>
      <c r="G43" s="120"/>
      <c r="H43" s="101"/>
      <c r="I43" s="101" t="e">
        <f t="shared" si="6"/>
        <v>#DIV/0!</v>
      </c>
      <c r="J43" s="121"/>
      <c r="K43" s="110" t="e">
        <f t="shared" si="1"/>
        <v>#DIV/0!</v>
      </c>
      <c r="L43" s="110" t="e">
        <f t="shared" si="2"/>
        <v>#DIV/0!</v>
      </c>
      <c r="M43" s="110" t="e">
        <f t="shared" si="7"/>
        <v>#DIV/0!</v>
      </c>
      <c r="N43" s="137" t="e">
        <f t="shared" si="3"/>
        <v>#DIV/0!</v>
      </c>
      <c r="O43" s="138" t="e">
        <f t="shared" si="8"/>
        <v>#DIV/0!</v>
      </c>
      <c r="P43" s="137" t="e">
        <f t="shared" si="4"/>
        <v>#DIV/0!</v>
      </c>
      <c r="Q43" s="139"/>
    </row>
    <row r="44" spans="1:17">
      <c r="A44" s="156">
        <f>'Syn dépenses Bénéficiaire'!A45</f>
        <v>0</v>
      </c>
      <c r="B44" s="37">
        <f>'Syn dépenses Bénéficiaire'!B45</f>
        <v>0</v>
      </c>
      <c r="C44" s="251" t="e">
        <f>SUMIFS('1 - Investissements'!$BA$5:$BA$104,'1 - Investissements'!$AF$5:$AF$104,B44)+SUMIFS('2 - Frais de personnel'!$AG$5:$AG$104,'2 - Frais de personnel'!$X$5:$X$104,B44)+SUMIFS('3 - Frais généraux'!$AY$5:$AY$104,'3 - Frais généraux'!$AE$5:$AE$104,B44)+SUMIFS('4 - Contributions en nature'!$S$5:$S$104,'4 - Contributions en nature'!$M$5:$M$104,B44)+SUMIFS('5 - Amortissement'!$Y$5:$Y$104,'5 - Amortissement'!$S$5:$S$104,B44)+SUMIFS('6 Taux forfait. coûts indirects'!$J$6,'6 Taux forfait. coûts indirects'!$M$6,B44)</f>
        <v>#DIV/0!</v>
      </c>
      <c r="D44" s="102" t="e">
        <f t="shared" si="0"/>
        <v>#DIV/0!</v>
      </c>
      <c r="E44" s="241"/>
      <c r="F44" s="101" t="e">
        <f t="shared" si="5"/>
        <v>#DIV/0!</v>
      </c>
      <c r="G44" s="120"/>
      <c r="H44" s="101"/>
      <c r="I44" s="101" t="e">
        <f t="shared" si="6"/>
        <v>#DIV/0!</v>
      </c>
      <c r="J44" s="121"/>
      <c r="K44" s="110" t="e">
        <f t="shared" si="1"/>
        <v>#DIV/0!</v>
      </c>
      <c r="L44" s="110" t="e">
        <f t="shared" si="2"/>
        <v>#DIV/0!</v>
      </c>
      <c r="M44" s="110" t="e">
        <f t="shared" si="7"/>
        <v>#DIV/0!</v>
      </c>
      <c r="N44" s="137" t="e">
        <f t="shared" si="3"/>
        <v>#DIV/0!</v>
      </c>
      <c r="O44" s="138" t="e">
        <f t="shared" si="8"/>
        <v>#DIV/0!</v>
      </c>
      <c r="P44" s="137" t="e">
        <f t="shared" si="4"/>
        <v>#DIV/0!</v>
      </c>
      <c r="Q44" s="139"/>
    </row>
    <row r="45" spans="1:17">
      <c r="A45" s="156">
        <f>'Syn dépenses Bénéficiaire'!A46</f>
        <v>0</v>
      </c>
      <c r="B45" s="37">
        <f>'Syn dépenses Bénéficiaire'!B46</f>
        <v>0</v>
      </c>
      <c r="C45" s="251" t="e">
        <f>SUMIFS('1 - Investissements'!$BA$5:$BA$104,'1 - Investissements'!$AF$5:$AF$104,B45)+SUMIFS('2 - Frais de personnel'!$AG$5:$AG$104,'2 - Frais de personnel'!$X$5:$X$104,B45)+SUMIFS('3 - Frais généraux'!$AY$5:$AY$104,'3 - Frais généraux'!$AE$5:$AE$104,B45)+SUMIFS('4 - Contributions en nature'!$S$5:$S$104,'4 - Contributions en nature'!$M$5:$M$104,B45)+SUMIFS('5 - Amortissement'!$Y$5:$Y$104,'5 - Amortissement'!$S$5:$S$104,B45)+SUMIFS('6 Taux forfait. coûts indirects'!$J$6,'6 Taux forfait. coûts indirects'!$M$6,B45)</f>
        <v>#DIV/0!</v>
      </c>
      <c r="D45" s="102" t="e">
        <f t="shared" si="0"/>
        <v>#DIV/0!</v>
      </c>
      <c r="E45" s="241"/>
      <c r="F45" s="101" t="e">
        <f t="shared" si="5"/>
        <v>#DIV/0!</v>
      </c>
      <c r="G45" s="120"/>
      <c r="H45" s="101"/>
      <c r="I45" s="101" t="e">
        <f t="shared" si="6"/>
        <v>#DIV/0!</v>
      </c>
      <c r="J45" s="121"/>
      <c r="K45" s="110" t="e">
        <f t="shared" si="1"/>
        <v>#DIV/0!</v>
      </c>
      <c r="L45" s="110" t="e">
        <f t="shared" si="2"/>
        <v>#DIV/0!</v>
      </c>
      <c r="M45" s="110" t="e">
        <f t="shared" si="7"/>
        <v>#DIV/0!</v>
      </c>
      <c r="N45" s="137" t="e">
        <f t="shared" si="3"/>
        <v>#DIV/0!</v>
      </c>
      <c r="O45" s="138" t="e">
        <f t="shared" si="8"/>
        <v>#DIV/0!</v>
      </c>
      <c r="P45" s="137" t="e">
        <f t="shared" si="4"/>
        <v>#DIV/0!</v>
      </c>
      <c r="Q45" s="139"/>
    </row>
    <row r="46" spans="1:17" ht="15.75" thickBot="1">
      <c r="A46" s="157" t="s">
        <v>158</v>
      </c>
      <c r="B46" s="158"/>
      <c r="C46" s="97" t="e">
        <f>SUM(C15:C45)</f>
        <v>#DIV/0!</v>
      </c>
      <c r="D46" s="98" t="e">
        <f>SUM(D15:D45)</f>
        <v>#DIV/0!</v>
      </c>
      <c r="E46" s="575"/>
      <c r="F46" s="576"/>
      <c r="G46" s="576"/>
      <c r="H46" s="576"/>
      <c r="I46" s="576"/>
      <c r="J46" s="576"/>
      <c r="K46" s="111" t="e">
        <f>SUM(K15:K45)</f>
        <v>#DIV/0!</v>
      </c>
      <c r="L46" s="111"/>
      <c r="M46" s="111" t="e">
        <f>SUM(M15:M45)</f>
        <v>#DIV/0!</v>
      </c>
      <c r="N46" s="111"/>
      <c r="O46" s="111" t="e">
        <f>SUM(O15:O45)</f>
        <v>#DIV/0!</v>
      </c>
      <c r="P46" s="194"/>
      <c r="Q46" s="140"/>
    </row>
    <row r="50" spans="1:9" ht="21">
      <c r="A50" s="541" t="s">
        <v>440</v>
      </c>
      <c r="B50" s="542"/>
      <c r="C50" s="542"/>
      <c r="D50" s="542"/>
      <c r="E50" s="542"/>
      <c r="F50" s="542"/>
      <c r="G50" s="542"/>
      <c r="H50" s="542"/>
      <c r="I50" s="543"/>
    </row>
    <row r="51" spans="1:9" ht="30">
      <c r="A51" s="193" t="s">
        <v>173</v>
      </c>
      <c r="B51" s="589" t="s">
        <v>441</v>
      </c>
      <c r="C51" s="589" t="s">
        <v>442</v>
      </c>
      <c r="D51" s="254" t="s">
        <v>443</v>
      </c>
      <c r="E51" s="254" t="s">
        <v>444</v>
      </c>
      <c r="F51" s="589" t="s">
        <v>445</v>
      </c>
      <c r="G51" s="589" t="s">
        <v>446</v>
      </c>
      <c r="H51" s="589" t="s">
        <v>447</v>
      </c>
      <c r="I51" s="589" t="s">
        <v>448</v>
      </c>
    </row>
    <row r="52" spans="1:9">
      <c r="A52" s="254" t="s">
        <v>449</v>
      </c>
      <c r="B52" s="590"/>
      <c r="C52" s="590"/>
      <c r="D52" s="254" t="s">
        <v>450</v>
      </c>
      <c r="E52" s="254" t="s">
        <v>450</v>
      </c>
      <c r="F52" s="590"/>
      <c r="G52" s="590"/>
      <c r="H52" s="590"/>
      <c r="I52" s="590"/>
    </row>
    <row r="53" spans="1:9">
      <c r="A53" s="254" t="s">
        <v>21</v>
      </c>
      <c r="B53" s="65"/>
      <c r="C53" s="65"/>
      <c r="D53" s="65"/>
      <c r="E53" s="65"/>
      <c r="F53" s="65"/>
      <c r="G53" s="65"/>
      <c r="H53" s="65"/>
      <c r="I53" s="65"/>
    </row>
    <row r="54" spans="1:9">
      <c r="A54" s="254" t="s">
        <v>22</v>
      </c>
      <c r="B54" s="65"/>
      <c r="C54" s="65"/>
      <c r="D54" s="65"/>
      <c r="E54" s="65"/>
      <c r="F54" s="65"/>
      <c r="G54" s="65"/>
      <c r="H54" s="65"/>
      <c r="I54" s="65"/>
    </row>
    <row r="55" spans="1:9">
      <c r="A55" s="254" t="s">
        <v>451</v>
      </c>
      <c r="B55" s="65"/>
      <c r="C55" s="65"/>
      <c r="D55" s="65"/>
      <c r="E55" s="65"/>
      <c r="F55" s="65"/>
      <c r="G55" s="65"/>
      <c r="H55" s="65"/>
      <c r="I55" s="65"/>
    </row>
    <row r="56" spans="1:9" ht="30">
      <c r="A56" s="254" t="s">
        <v>626</v>
      </c>
      <c r="B56" s="65"/>
      <c r="C56" s="65"/>
      <c r="D56" s="65"/>
      <c r="E56" s="65"/>
      <c r="F56" s="65"/>
      <c r="G56" s="65"/>
      <c r="H56" s="65"/>
      <c r="I56" s="65"/>
    </row>
    <row r="57" spans="1:9">
      <c r="A57" s="254" t="s">
        <v>452</v>
      </c>
      <c r="B57" s="65"/>
      <c r="C57" s="65"/>
      <c r="D57" s="65"/>
      <c r="E57" s="65"/>
      <c r="F57" s="65"/>
      <c r="G57" s="65"/>
      <c r="H57" s="65"/>
      <c r="I57" s="65"/>
    </row>
  </sheetData>
  <sheetProtection algorithmName="SHA-512" hashValue="fN1wmf6WZXEm6ip/8y+drVTJHtwwe/SezcwFgQkHQmId13aQvMBnhof7ti4oxQr7EI6vvQcQgNfKBZrRkwew4Q==" saltValue="0YECwJzgfscerRpv8fbzyA==" spinCount="100000" sheet="1" objects="1" scenarios="1"/>
  <mergeCells count="20">
    <mergeCell ref="A50:I50"/>
    <mergeCell ref="B51:B52"/>
    <mergeCell ref="C51:C52"/>
    <mergeCell ref="F51:F52"/>
    <mergeCell ref="G51:G52"/>
    <mergeCell ref="H51:H52"/>
    <mergeCell ref="I51:I52"/>
    <mergeCell ref="A1:Q1"/>
    <mergeCell ref="B2:C2"/>
    <mergeCell ref="B3:C3"/>
    <mergeCell ref="E46:J46"/>
    <mergeCell ref="E12:Q12"/>
    <mergeCell ref="B4:C4"/>
    <mergeCell ref="B5:C5"/>
    <mergeCell ref="B6:C6"/>
    <mergeCell ref="A12:D12"/>
    <mergeCell ref="B7:C7"/>
    <mergeCell ref="B8:C8"/>
    <mergeCell ref="B9:C9"/>
    <mergeCell ref="B10:C10"/>
  </mergeCells>
  <conditionalFormatting sqref="B15:P45">
    <cfRule type="cellIs" dxfId="0" priority="1" operator="notEqual">
      <formula>#REF!</formula>
    </cfRule>
  </conditionalFormatting>
  <pageMargins left="0.7" right="0.7" top="0.75" bottom="0.75" header="0.3" footer="0.3"/>
  <pageSetup paperSize="9" scale="3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8D7C0-49B5-4573-A23C-E36CE33C37E7}">
  <sheetPr codeName="Feuil18"/>
  <dimension ref="A1:C12"/>
  <sheetViews>
    <sheetView tabSelected="1" zoomScale="87" zoomScaleNormal="80" workbookViewId="0">
      <selection activeCell="D1" sqref="D1"/>
    </sheetView>
  </sheetViews>
  <sheetFormatPr baseColWidth="10" defaultColWidth="11.42578125" defaultRowHeight="15"/>
  <cols>
    <col min="1" max="1" width="29.42578125" style="1" customWidth="1"/>
    <col min="2" max="2" width="31.140625" style="1" customWidth="1"/>
    <col min="3" max="3" width="30.140625" style="1" customWidth="1"/>
    <col min="4" max="16384" width="11.42578125" style="1"/>
  </cols>
  <sheetData>
    <row r="1" spans="1:3" ht="26.25">
      <c r="A1" s="591" t="s">
        <v>161</v>
      </c>
      <c r="B1" s="591"/>
      <c r="C1" s="591"/>
    </row>
    <row r="2" spans="1:3">
      <c r="A2" s="90" t="s">
        <v>162</v>
      </c>
      <c r="B2" s="91" t="s">
        <v>163</v>
      </c>
      <c r="C2" s="91" t="s">
        <v>164</v>
      </c>
    </row>
    <row r="3" spans="1:3">
      <c r="A3" s="75" t="s">
        <v>128</v>
      </c>
      <c r="B3" s="74" t="s">
        <v>62</v>
      </c>
      <c r="C3" s="74" t="s">
        <v>64</v>
      </c>
    </row>
    <row r="4" spans="1:3" ht="27" customHeight="1">
      <c r="A4" s="75" t="s">
        <v>129</v>
      </c>
      <c r="B4" s="75" t="s">
        <v>165</v>
      </c>
      <c r="C4" s="75" t="s">
        <v>166</v>
      </c>
    </row>
    <row r="5" spans="1:3" ht="26.45" customHeight="1">
      <c r="A5" s="75" t="s">
        <v>130</v>
      </c>
      <c r="B5" s="75" t="s">
        <v>167</v>
      </c>
      <c r="C5" s="75" t="s">
        <v>168</v>
      </c>
    </row>
    <row r="6" spans="1:3">
      <c r="A6" s="75" t="s">
        <v>131</v>
      </c>
      <c r="B6" s="75"/>
      <c r="C6" s="75" t="s">
        <v>169</v>
      </c>
    </row>
    <row r="7" spans="1:3" ht="30">
      <c r="A7" s="75" t="s">
        <v>132</v>
      </c>
      <c r="B7" s="75"/>
      <c r="C7" s="75" t="s">
        <v>170</v>
      </c>
    </row>
    <row r="8" spans="1:3">
      <c r="A8" s="75" t="s">
        <v>133</v>
      </c>
      <c r="B8" s="75"/>
    </row>
    <row r="9" spans="1:3">
      <c r="A9" s="75" t="s">
        <v>134</v>
      </c>
      <c r="B9" s="75"/>
    </row>
    <row r="10" spans="1:3">
      <c r="A10" s="75" t="s">
        <v>70</v>
      </c>
      <c r="B10" s="75"/>
    </row>
    <row r="11" spans="1:3">
      <c r="A11" s="75" t="s">
        <v>135</v>
      </c>
      <c r="B11" s="75"/>
    </row>
    <row r="12" spans="1:3">
      <c r="A12" s="75" t="s">
        <v>136</v>
      </c>
      <c r="B12" s="75"/>
    </row>
  </sheetData>
  <sheetProtection algorithmName="SHA-512" hashValue="kLWEc8fe2gNg5XuIm+nFSvN/TZP2XWr9m1j4StAmgayUBeMb8t8c3g2mLc1sIR/VPGSzsCqtKOhhS6RtppT/dQ==" saltValue="CK3+pGSBxWHHiVFWdcis4g==" spinCount="100000" sheet="1" objects="1" scenarios="1"/>
  <mergeCells count="1">
    <mergeCell ref="A1:C1"/>
  </mergeCells>
  <phoneticPr fontId="2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618C8-51F4-445C-9B42-79634B3A61C6}">
  <sheetPr codeName="Feuil20">
    <pageSetUpPr fitToPage="1"/>
  </sheetPr>
  <dimension ref="A1:DG2"/>
  <sheetViews>
    <sheetView workbookViewId="0">
      <selection activeCell="F6" sqref="F6"/>
    </sheetView>
  </sheetViews>
  <sheetFormatPr baseColWidth="10" defaultColWidth="11.42578125" defaultRowHeight="15"/>
  <cols>
    <col min="16" max="16" width="10.85546875"/>
    <col min="18" max="18" width="21.28515625" customWidth="1"/>
  </cols>
  <sheetData>
    <row r="1" spans="1:111" s="40" customFormat="1" ht="110.25" customHeight="1">
      <c r="A1" s="11" t="s">
        <v>171</v>
      </c>
      <c r="B1" s="11" t="s">
        <v>172</v>
      </c>
      <c r="C1" s="11" t="s">
        <v>173</v>
      </c>
      <c r="D1" s="11" t="s">
        <v>174</v>
      </c>
      <c r="E1" s="11" t="s">
        <v>175</v>
      </c>
      <c r="F1" s="11" t="s">
        <v>176</v>
      </c>
      <c r="G1" s="11" t="s">
        <v>177</v>
      </c>
      <c r="H1" s="11" t="s">
        <v>178</v>
      </c>
      <c r="I1" s="11" t="s">
        <v>179</v>
      </c>
      <c r="J1" s="39" t="s">
        <v>180</v>
      </c>
      <c r="K1" s="11" t="s">
        <v>181</v>
      </c>
      <c r="L1" s="11" t="s">
        <v>182</v>
      </c>
      <c r="M1" s="11" t="s">
        <v>183</v>
      </c>
      <c r="N1" s="11" t="s">
        <v>184</v>
      </c>
      <c r="O1" s="11" t="s">
        <v>185</v>
      </c>
      <c r="P1" s="11" t="s">
        <v>186</v>
      </c>
      <c r="Q1" s="11" t="s">
        <v>187</v>
      </c>
      <c r="R1" s="11" t="s">
        <v>188</v>
      </c>
      <c r="S1" s="11" t="s">
        <v>189</v>
      </c>
      <c r="T1" s="11" t="s">
        <v>190</v>
      </c>
      <c r="U1" s="11" t="s">
        <v>191</v>
      </c>
      <c r="V1" s="11" t="s">
        <v>192</v>
      </c>
      <c r="W1" s="11" t="s">
        <v>193</v>
      </c>
      <c r="X1" s="39" t="s">
        <v>194</v>
      </c>
      <c r="Y1" s="39" t="s">
        <v>195</v>
      </c>
      <c r="Z1" s="39" t="s">
        <v>196</v>
      </c>
      <c r="AA1" s="39" t="s">
        <v>197</v>
      </c>
      <c r="AB1" s="11" t="s">
        <v>198</v>
      </c>
      <c r="AC1" s="11" t="s">
        <v>199</v>
      </c>
      <c r="AD1" s="11" t="s">
        <v>200</v>
      </c>
      <c r="AE1" s="11" t="s">
        <v>201</v>
      </c>
      <c r="AF1" s="39" t="s">
        <v>202</v>
      </c>
      <c r="AG1" s="39" t="s">
        <v>203</v>
      </c>
      <c r="AH1" s="39" t="s">
        <v>204</v>
      </c>
      <c r="AI1" s="39" t="s">
        <v>205</v>
      </c>
      <c r="AJ1" s="39" t="s">
        <v>206</v>
      </c>
      <c r="AK1" s="39" t="s">
        <v>207</v>
      </c>
      <c r="AL1" s="39" t="s">
        <v>208</v>
      </c>
      <c r="AM1" s="39" t="s">
        <v>209</v>
      </c>
      <c r="AN1" s="39" t="s">
        <v>210</v>
      </c>
      <c r="AO1" s="39" t="s">
        <v>211</v>
      </c>
      <c r="AP1" s="39" t="s">
        <v>212</v>
      </c>
      <c r="AQ1" s="39" t="s">
        <v>213</v>
      </c>
      <c r="AR1" s="39" t="s">
        <v>214</v>
      </c>
      <c r="AS1" s="11" t="s">
        <v>215</v>
      </c>
      <c r="AT1" s="11" t="s">
        <v>216</v>
      </c>
      <c r="AU1" s="39" t="s">
        <v>217</v>
      </c>
      <c r="AV1" s="39" t="s">
        <v>218</v>
      </c>
      <c r="AW1" s="39" t="s">
        <v>219</v>
      </c>
      <c r="AX1" s="39" t="s">
        <v>220</v>
      </c>
      <c r="AY1" s="39" t="s">
        <v>221</v>
      </c>
      <c r="AZ1" s="39" t="s">
        <v>222</v>
      </c>
      <c r="BA1" s="39" t="s">
        <v>223</v>
      </c>
      <c r="BB1" s="39" t="s">
        <v>224</v>
      </c>
      <c r="BC1" s="39" t="s">
        <v>225</v>
      </c>
      <c r="BD1" s="39" t="s">
        <v>226</v>
      </c>
      <c r="BE1" s="39" t="s">
        <v>227</v>
      </c>
      <c r="BF1" s="39" t="s">
        <v>228</v>
      </c>
      <c r="BG1" s="39" t="s">
        <v>229</v>
      </c>
      <c r="BH1" s="39" t="s">
        <v>230</v>
      </c>
      <c r="BI1" s="39" t="s">
        <v>231</v>
      </c>
      <c r="BJ1" s="11" t="s">
        <v>232</v>
      </c>
      <c r="BK1" s="11" t="s">
        <v>233</v>
      </c>
      <c r="BL1" s="11" t="s">
        <v>234</v>
      </c>
      <c r="BM1" s="11" t="s">
        <v>235</v>
      </c>
      <c r="BN1" s="11" t="s">
        <v>236</v>
      </c>
      <c r="BO1" s="11" t="s">
        <v>237</v>
      </c>
      <c r="BP1" s="11" t="s">
        <v>238</v>
      </c>
      <c r="BQ1" s="11" t="s">
        <v>239</v>
      </c>
      <c r="BR1" s="11" t="s">
        <v>240</v>
      </c>
      <c r="BS1" s="11" t="s">
        <v>241</v>
      </c>
      <c r="BT1" s="11" t="s">
        <v>242</v>
      </c>
      <c r="BU1" s="11" t="s">
        <v>243</v>
      </c>
      <c r="BV1" s="11" t="s">
        <v>244</v>
      </c>
      <c r="BW1" s="11" t="s">
        <v>245</v>
      </c>
      <c r="BX1" s="11" t="s">
        <v>246</v>
      </c>
      <c r="BY1" s="11" t="s">
        <v>247</v>
      </c>
      <c r="BZ1" s="11" t="s">
        <v>248</v>
      </c>
      <c r="CA1" s="11" t="s">
        <v>249</v>
      </c>
      <c r="CB1" s="11" t="s">
        <v>250</v>
      </c>
      <c r="CC1" s="11" t="s">
        <v>251</v>
      </c>
      <c r="CD1" s="11" t="s">
        <v>252</v>
      </c>
      <c r="CE1" s="11" t="s">
        <v>253</v>
      </c>
      <c r="CF1" s="11" t="s">
        <v>254</v>
      </c>
      <c r="CG1" s="39" t="s">
        <v>255</v>
      </c>
      <c r="CH1" s="39" t="s">
        <v>256</v>
      </c>
      <c r="CI1" s="39" t="s">
        <v>257</v>
      </c>
      <c r="CJ1" s="39" t="s">
        <v>258</v>
      </c>
      <c r="CK1" s="39" t="s">
        <v>259</v>
      </c>
      <c r="CL1" s="39" t="s">
        <v>260</v>
      </c>
      <c r="CM1" s="39" t="s">
        <v>261</v>
      </c>
      <c r="CN1" s="39" t="s">
        <v>262</v>
      </c>
      <c r="CO1" s="39" t="s">
        <v>263</v>
      </c>
      <c r="CP1" s="39" t="s">
        <v>264</v>
      </c>
      <c r="CQ1" s="39" t="s">
        <v>265</v>
      </c>
      <c r="CR1" s="39" t="s">
        <v>266</v>
      </c>
      <c r="CS1" s="11" t="s">
        <v>267</v>
      </c>
      <c r="CT1" s="11" t="s">
        <v>268</v>
      </c>
      <c r="CU1" s="11" t="s">
        <v>269</v>
      </c>
      <c r="CV1" s="11" t="s">
        <v>270</v>
      </c>
      <c r="CW1" s="39" t="s">
        <v>271</v>
      </c>
      <c r="CX1" s="39" t="s">
        <v>272</v>
      </c>
      <c r="CY1" s="39" t="s">
        <v>273</v>
      </c>
      <c r="CZ1" s="39" t="s">
        <v>274</v>
      </c>
      <c r="DA1" s="39" t="s">
        <v>275</v>
      </c>
      <c r="DB1" s="39" t="s">
        <v>276</v>
      </c>
      <c r="DC1" s="39" t="s">
        <v>277</v>
      </c>
      <c r="DD1" s="39" t="s">
        <v>278</v>
      </c>
      <c r="DE1" s="39" t="s">
        <v>279</v>
      </c>
      <c r="DF1" s="39" t="s">
        <v>280</v>
      </c>
      <c r="DG1" s="39" t="s">
        <v>281</v>
      </c>
    </row>
    <row r="2" spans="1:111" s="2" customFormat="1" ht="72" customHeight="1">
      <c r="A2" s="56" t="e">
        <f>#REF!</f>
        <v>#REF!</v>
      </c>
      <c r="B2" s="14" t="e">
        <f>#REF!</f>
        <v>#REF!</v>
      </c>
      <c r="C2" s="14" t="e">
        <f>IF(#REF!="",#REF!,#REF!)</f>
        <v>#REF!</v>
      </c>
      <c r="D2" s="14" t="e">
        <f>#REF!</f>
        <v>#REF!</v>
      </c>
      <c r="E2" s="14" t="e">
        <f>#REF!</f>
        <v>#REF!</v>
      </c>
      <c r="F2" s="14" t="e">
        <f>IF(#REF!="",_xlfn.CONCAT("déposée auprès du GAL ",B2),"déposée auprès de la Région Occitanie")</f>
        <v>#REF!</v>
      </c>
      <c r="G2" s="14" t="e">
        <f>#REF!</f>
        <v>#REF!</v>
      </c>
      <c r="H2" s="14" t="e">
        <f>#REF!</f>
        <v>#REF!</v>
      </c>
      <c r="I2" s="43" t="e">
        <f>#REF!</f>
        <v>#REF!</v>
      </c>
      <c r="J2" s="44" t="e">
        <f>#REF!</f>
        <v>#REF!</v>
      </c>
      <c r="K2" s="14" t="e">
        <f>#REF!</f>
        <v>#REF!</v>
      </c>
      <c r="L2" s="47" t="e">
        <f>IF(#REF!="",#REF!,#REF!)</f>
        <v>#REF!</v>
      </c>
      <c r="M2" s="48" t="e">
        <f>IF(#REF!="",#REF!,#REF!)</f>
        <v>#REF!</v>
      </c>
      <c r="N2" s="47" t="e">
        <f>IF(#REF!="",#REF!,#REF!)</f>
        <v>#REF!</v>
      </c>
      <c r="O2" s="48" t="e">
        <f>IF(#REF!="",#REF!,#REF!)</f>
        <v>#REF!</v>
      </c>
      <c r="P2" s="48" t="e">
        <f>#REF!</f>
        <v>#REF!</v>
      </c>
      <c r="Q2" s="38" t="e">
        <f>#REF!</f>
        <v>#REF!</v>
      </c>
      <c r="R2" s="46" t="e">
        <f>IF(#REF!='BASE DE DONNEES'!B24,'BASE DE DONNEES'!E24,IF(#REF!='BASE DE DONNEES'!B25,'BASE DE DONNEES'!E25,IF(#REF!='BASE DE DONNEES'!B26,'BASE DE DONNEES'!E26,IF(#REF!='BASE DE DONNEES'!B27,'BASE DE DONNEES'!E27,IF(#REF!='BASE DE DONNEES'!B28,'BASE DE DONNEES'!E28,IF(#REF!='BASE DE DONNEES'!B29,'BASE DE DONNEES'!E29,IF(#REF!='BASE DE DONNEES'!B30,'BASE DE DONNEES'!E30,IF(#REF!='BASE DE DONNEES'!B31,'BASE DE DONNEES'!E31,IF(#REF!='BASE DE DONNEES'!B32,'BASE DE DONNEES'!E32,IF(#REF!="Autre","Autre régime ou Article TFUE","HORS REGIMES D'AIDES D'ETAT"))))))))))</f>
        <v>#REF!</v>
      </c>
      <c r="S2" s="45" t="e">
        <f>#REF!</f>
        <v>#REF!</v>
      </c>
      <c r="T2" s="49" t="e">
        <f>#REF!</f>
        <v>#REF!</v>
      </c>
      <c r="U2" s="49">
        <f>'Syn dépenses Bénéficiaire'!C17</f>
        <v>0</v>
      </c>
      <c r="V2" s="49">
        <f>'Syn dépenses Bénéficiaire'!C18</f>
        <v>0</v>
      </c>
      <c r="W2" s="49">
        <f>'Syn dépenses Bénéficiaire'!C19</f>
        <v>0</v>
      </c>
      <c r="X2" s="50">
        <f>'Syn dépenses Bénéficiaire'!C20</f>
        <v>0</v>
      </c>
      <c r="Y2" s="50">
        <f>'Syn dépenses Bénéficiaire'!C21</f>
        <v>0</v>
      </c>
      <c r="Z2" s="50">
        <f>'Syn dépenses Bénéficiaire'!C22</f>
        <v>0</v>
      </c>
      <c r="AA2" s="50">
        <f>'Syn dépenses Bénéficiaire'!C23</f>
        <v>0</v>
      </c>
      <c r="AB2" s="49" t="e">
        <f>#REF!</f>
        <v>#REF!</v>
      </c>
      <c r="AC2" s="49" t="e">
        <f>#REF!</f>
        <v>#REF!</v>
      </c>
      <c r="AD2" s="49" t="e">
        <f>#REF!</f>
        <v>#REF!</v>
      </c>
      <c r="AE2" s="49" t="e">
        <f>#REF!</f>
        <v>#REF!</v>
      </c>
      <c r="AF2" s="50" t="e">
        <f>#REF!</f>
        <v>#REF!</v>
      </c>
      <c r="AG2" s="50" t="e">
        <f>#REF!</f>
        <v>#REF!</v>
      </c>
      <c r="AH2" s="50" t="e">
        <f>#REF!</f>
        <v>#REF!</v>
      </c>
      <c r="AI2" s="50" t="e">
        <f>#REF!</f>
        <v>#REF!</v>
      </c>
      <c r="AJ2" s="50" t="e">
        <f>#REF!</f>
        <v>#REF!</v>
      </c>
      <c r="AK2" s="50" t="e">
        <f>#REF!</f>
        <v>#REF!</v>
      </c>
      <c r="AL2" s="50" t="e">
        <f>#REF!</f>
        <v>#REF!</v>
      </c>
      <c r="AM2" s="50" t="e">
        <f>#REF!</f>
        <v>#REF!</v>
      </c>
      <c r="AN2" s="50" t="e">
        <f>#REF!</f>
        <v>#REF!</v>
      </c>
      <c r="AO2" s="50" t="e">
        <f>#REF!</f>
        <v>#REF!</v>
      </c>
      <c r="AP2" s="50" t="e">
        <f>#REF!</f>
        <v>#REF!</v>
      </c>
      <c r="AQ2" s="50" t="e">
        <f>#REF!</f>
        <v>#REF!</v>
      </c>
      <c r="AR2" s="50" t="e">
        <f>#REF!</f>
        <v>#REF!</v>
      </c>
      <c r="AS2" s="50" t="e">
        <f>'Syn dépenses Bénéficiaire'!C47+#REF!</f>
        <v>#REF!</v>
      </c>
      <c r="AT2" s="50" t="e">
        <f>#REF!+#REF!</f>
        <v>#REF!</v>
      </c>
      <c r="AU2" s="12" t="e">
        <f>IF(#REF!="Coût simplifié",#REF!,"")</f>
        <v>#REF!</v>
      </c>
      <c r="AV2" s="12" t="e">
        <f>IF(#REF!="Coût simplifié",#REF!,"")</f>
        <v>#REF!</v>
      </c>
      <c r="AW2" s="12" t="e">
        <f>IF(#REF!="Coût simplifié",#REF!,"")</f>
        <v>#REF!</v>
      </c>
      <c r="AX2" s="12" t="e">
        <f>IF(#REF!="Coût simplifié",#REF!,"")</f>
        <v>#REF!</v>
      </c>
      <c r="AY2" s="12" t="e">
        <f>IF(#REF!="Coût simplifié",#REF!,"")</f>
        <v>#REF!</v>
      </c>
      <c r="AZ2" s="61" t="e">
        <f>IF(#REF!="Coût simplifié",#REF!,"")</f>
        <v>#REF!</v>
      </c>
      <c r="BA2" s="61" t="e">
        <f>IF(#REF!="Coût simplifié",#REF!,"")</f>
        <v>#REF!</v>
      </c>
      <c r="BB2" s="61" t="e">
        <f>IF(#REF!="Coût simplifié",#REF!,"")</f>
        <v>#REF!</v>
      </c>
      <c r="BC2" s="61" t="e">
        <f>IF(#REF!="Coût simplifié",#REF!,"")</f>
        <v>#REF!</v>
      </c>
      <c r="BD2" s="61" t="e">
        <f>IF(#REF!="Coût simplifié",#REF!,"")</f>
        <v>#REF!</v>
      </c>
      <c r="BE2" s="13" t="e">
        <f>IF(#REF!="OUI",#REF!,"")</f>
        <v>#REF!</v>
      </c>
      <c r="BF2" s="13" t="e">
        <f>IF(#REF!="OUI",#REF!,"")</f>
        <v>#REF!</v>
      </c>
      <c r="BG2" s="13" t="e">
        <f>IF(#REF!="OUI",#REF!,"")</f>
        <v>#REF!</v>
      </c>
      <c r="BH2" s="13" t="e">
        <f>IF(#REF!="OUI",#REF!,"")</f>
        <v>#REF!</v>
      </c>
      <c r="BI2" s="13" t="e">
        <f>IF(#REF!="OUI",#REF!,"")</f>
        <v>#REF!</v>
      </c>
      <c r="BJ2" s="15" t="e">
        <f>#REF!</f>
        <v>#REF!</v>
      </c>
      <c r="BK2" s="15" t="e">
        <f>#REF!</f>
        <v>#REF!</v>
      </c>
      <c r="BL2" s="17" t="e">
        <f>#REF!</f>
        <v>#REF!</v>
      </c>
      <c r="BM2" s="16" t="e">
        <f>#REF!</f>
        <v>#REF!</v>
      </c>
      <c r="BN2" s="41" t="e">
        <f>#REF!</f>
        <v>#REF!</v>
      </c>
      <c r="BO2" s="41" t="e">
        <f>#REF!</f>
        <v>#REF!</v>
      </c>
      <c r="BP2" s="42" t="e">
        <f>#REF!</f>
        <v>#REF!</v>
      </c>
      <c r="BQ2" s="15" t="e">
        <f>#REF!</f>
        <v>#REF!</v>
      </c>
      <c r="BR2" s="15" t="e">
        <f>#REF!</f>
        <v>#REF!</v>
      </c>
      <c r="BS2" s="15" t="e">
        <f>#REF!</f>
        <v>#REF!</v>
      </c>
      <c r="BT2" s="16" t="e">
        <f>#REF!</f>
        <v>#REF!</v>
      </c>
      <c r="BU2" s="41" t="e">
        <f>#REF!</f>
        <v>#REF!</v>
      </c>
      <c r="BV2" s="41" t="e">
        <f>#REF!</f>
        <v>#REF!</v>
      </c>
      <c r="BW2" s="41" t="e">
        <f>#REF!</f>
        <v>#REF!</v>
      </c>
      <c r="BX2" s="42" t="e">
        <f>#REF!</f>
        <v>#REF!</v>
      </c>
      <c r="BY2" s="15" t="e">
        <f>#REF!</f>
        <v>#REF!</v>
      </c>
      <c r="BZ2" s="15" t="e">
        <f>#REF!</f>
        <v>#REF!</v>
      </c>
      <c r="CA2" s="15" t="e">
        <f>#REF!</f>
        <v>#REF!</v>
      </c>
      <c r="CB2" s="16" t="e">
        <f>#REF!</f>
        <v>#REF!</v>
      </c>
      <c r="CC2" s="41" t="e">
        <f>#REF!</f>
        <v>#REF!</v>
      </c>
      <c r="CD2" s="41" t="e">
        <f>#REF!</f>
        <v>#REF!</v>
      </c>
      <c r="CE2" s="41" t="e">
        <f>#REF!</f>
        <v>#REF!</v>
      </c>
      <c r="CF2" s="42" t="e">
        <f>#REF!</f>
        <v>#REF!</v>
      </c>
      <c r="CG2" s="53" t="e">
        <f>#REF!+#REF!</f>
        <v>#REF!</v>
      </c>
      <c r="CH2" s="53" t="e">
        <f>#REF!+#REF!</f>
        <v>#REF!</v>
      </c>
      <c r="CI2" s="53" t="e">
        <f>#REF!+#REF!</f>
        <v>#REF!</v>
      </c>
      <c r="CJ2" s="53" t="e">
        <f>#REF!+#REF!</f>
        <v>#REF!</v>
      </c>
      <c r="CK2" s="53" t="e">
        <f>#REF!+#REF!</f>
        <v>#REF!</v>
      </c>
      <c r="CL2" s="53" t="e">
        <f>#REF!+#REF!</f>
        <v>#REF!</v>
      </c>
      <c r="CM2" s="53" t="e">
        <f>#REF!</f>
        <v>#REF!</v>
      </c>
      <c r="CN2" s="53" t="e">
        <f>#REF!</f>
        <v>#REF!</v>
      </c>
      <c r="CO2" s="53" t="e">
        <f>#REF!</f>
        <v>#REF!</v>
      </c>
      <c r="CP2" s="53" t="e">
        <f>#REF!</f>
        <v>#REF!</v>
      </c>
      <c r="CQ2" s="53" t="e">
        <f>#REF!</f>
        <v>#REF!</v>
      </c>
      <c r="CR2" s="53" t="e">
        <f>#REF!</f>
        <v>#REF!</v>
      </c>
      <c r="CS2" s="52" t="e">
        <f>#REF!</f>
        <v>#REF!</v>
      </c>
      <c r="CT2" s="52" t="e">
        <f>#REF!+#REF!</f>
        <v>#REF!</v>
      </c>
      <c r="CU2" s="52" t="e">
        <f>#REF!</f>
        <v>#REF!</v>
      </c>
      <c r="CV2" s="52" t="e">
        <f>#REF!</f>
        <v>#REF!</v>
      </c>
      <c r="CW2" s="53" t="e">
        <f>#REF!</f>
        <v>#REF!</v>
      </c>
      <c r="CX2" s="53" t="e">
        <f>CV2+CW2</f>
        <v>#REF!</v>
      </c>
      <c r="CY2" s="55" t="e">
        <f>CS2/AT2*100</f>
        <v>#REF!</v>
      </c>
      <c r="CZ2" s="55" t="e">
        <f>#REF!*100</f>
        <v>#REF!</v>
      </c>
      <c r="DA2" s="51" t="e">
        <f>#REF!</f>
        <v>#REF!</v>
      </c>
      <c r="DB2" s="51" t="e">
        <f>#REF!</f>
        <v>#REF!</v>
      </c>
      <c r="DC2" s="51" t="e">
        <f>#REF!</f>
        <v>#REF!</v>
      </c>
      <c r="DD2" s="54" t="e">
        <f>#REF!*100</f>
        <v>#REF!</v>
      </c>
      <c r="DE2" s="53" t="e">
        <f>IF(DD2=0,"NON","OUI")</f>
        <v>#REF!</v>
      </c>
      <c r="DF2" s="46" t="e">
        <f>#REF!</f>
        <v>#REF!</v>
      </c>
      <c r="DG2" s="46" t="e">
        <f>#REF!</f>
        <v>#REF!</v>
      </c>
    </row>
  </sheetData>
  <pageMargins left="0" right="0" top="0" bottom="0" header="0" footer="0"/>
  <pageSetup paperSize="9" scale="1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9E99F-95E8-474D-8B26-36C2A27E6E8E}">
  <sheetPr codeName="Feuil21">
    <pageSetUpPr fitToPage="1"/>
  </sheetPr>
  <dimension ref="A1:F51"/>
  <sheetViews>
    <sheetView view="pageBreakPreview" zoomScale="85" zoomScaleNormal="85" zoomScaleSheetLayoutView="85" workbookViewId="0">
      <selection activeCell="H9" sqref="H9"/>
    </sheetView>
  </sheetViews>
  <sheetFormatPr baseColWidth="10" defaultColWidth="11.42578125" defaultRowHeight="15"/>
  <cols>
    <col min="1" max="1" width="9.7109375" customWidth="1"/>
    <col min="2" max="2" width="27.85546875" customWidth="1"/>
    <col min="3" max="3" width="38.28515625" style="1" customWidth="1"/>
    <col min="4" max="4" width="44.85546875" customWidth="1"/>
    <col min="5" max="5" width="41.42578125" style="1" customWidth="1"/>
  </cols>
  <sheetData>
    <row r="1" spans="1:5" ht="15.75" thickBot="1">
      <c r="A1" s="592" t="s">
        <v>282</v>
      </c>
      <c r="B1" s="593"/>
      <c r="C1" s="593"/>
      <c r="D1" s="593"/>
      <c r="E1" s="594"/>
    </row>
    <row r="3" spans="1:5">
      <c r="A3" s="601" t="s">
        <v>172</v>
      </c>
      <c r="B3" s="602"/>
      <c r="C3" s="603" t="s">
        <v>283</v>
      </c>
      <c r="D3" s="603"/>
      <c r="E3" s="603"/>
    </row>
    <row r="4" spans="1:5" ht="21.75" customHeight="1">
      <c r="A4" s="28" t="s">
        <v>284</v>
      </c>
      <c r="B4" s="28" t="s">
        <v>285</v>
      </c>
      <c r="C4" s="29" t="s">
        <v>286</v>
      </c>
      <c r="D4" s="30" t="s">
        <v>287</v>
      </c>
      <c r="E4" s="31" t="s">
        <v>288</v>
      </c>
    </row>
    <row r="5" spans="1:5" s="19" customFormat="1" ht="43.5" customHeight="1">
      <c r="A5" s="6">
        <v>101</v>
      </c>
      <c r="B5" s="6" t="s">
        <v>289</v>
      </c>
      <c r="C5" s="10" t="s">
        <v>290</v>
      </c>
      <c r="D5" s="24" t="s">
        <v>291</v>
      </c>
      <c r="E5" s="22" t="s">
        <v>292</v>
      </c>
    </row>
    <row r="6" spans="1:5" s="19" customFormat="1">
      <c r="A6" s="18">
        <v>102</v>
      </c>
      <c r="B6" s="18" t="s">
        <v>293</v>
      </c>
      <c r="C6" s="32" t="s">
        <v>294</v>
      </c>
      <c r="D6" s="25" t="s">
        <v>295</v>
      </c>
      <c r="E6" s="21" t="s">
        <v>296</v>
      </c>
    </row>
    <row r="7" spans="1:5" s="19" customFormat="1" ht="35.25" customHeight="1">
      <c r="A7" s="6">
        <v>103</v>
      </c>
      <c r="B7" s="6" t="s">
        <v>297</v>
      </c>
      <c r="C7" s="10" t="s">
        <v>298</v>
      </c>
      <c r="D7" s="24" t="s">
        <v>299</v>
      </c>
      <c r="E7" s="27" t="s">
        <v>300</v>
      </c>
    </row>
    <row r="8" spans="1:5" s="19" customFormat="1" ht="48.75" customHeight="1">
      <c r="A8" s="6">
        <v>104</v>
      </c>
      <c r="B8" s="6" t="s">
        <v>301</v>
      </c>
      <c r="C8" s="10" t="s">
        <v>302</v>
      </c>
      <c r="D8" s="24" t="s">
        <v>303</v>
      </c>
      <c r="E8" s="33" t="s">
        <v>304</v>
      </c>
    </row>
    <row r="9" spans="1:5" s="19" customFormat="1" ht="37.5" customHeight="1">
      <c r="A9" s="18">
        <v>105</v>
      </c>
      <c r="B9" s="6" t="s">
        <v>305</v>
      </c>
      <c r="C9" s="32" t="s">
        <v>306</v>
      </c>
      <c r="D9" s="25" t="s">
        <v>307</v>
      </c>
      <c r="E9" s="33" t="s">
        <v>308</v>
      </c>
    </row>
    <row r="10" spans="1:5" s="19" customFormat="1" ht="51" customHeight="1">
      <c r="A10" s="18">
        <v>106</v>
      </c>
      <c r="B10" s="6" t="s">
        <v>309</v>
      </c>
      <c r="C10" s="32" t="s">
        <v>310</v>
      </c>
      <c r="D10" s="20" t="s">
        <v>311</v>
      </c>
      <c r="E10" s="33" t="s">
        <v>312</v>
      </c>
    </row>
    <row r="11" spans="1:5" s="19" customFormat="1" ht="35.25" customHeight="1">
      <c r="A11" s="6">
        <v>107</v>
      </c>
      <c r="B11" s="6" t="s">
        <v>313</v>
      </c>
      <c r="C11" s="10" t="s">
        <v>314</v>
      </c>
      <c r="D11" s="24" t="s">
        <v>315</v>
      </c>
      <c r="E11" s="33" t="s">
        <v>316</v>
      </c>
    </row>
    <row r="12" spans="1:5" s="19" customFormat="1" ht="30">
      <c r="A12" s="18">
        <v>108</v>
      </c>
      <c r="B12" s="6" t="s">
        <v>317</v>
      </c>
      <c r="C12" s="32" t="s">
        <v>318</v>
      </c>
      <c r="D12" s="25" t="s">
        <v>319</v>
      </c>
      <c r="E12" s="34" t="s">
        <v>320</v>
      </c>
    </row>
    <row r="13" spans="1:5" s="19" customFormat="1" ht="30">
      <c r="A13" s="18">
        <v>109</v>
      </c>
      <c r="B13" s="6" t="s">
        <v>321</v>
      </c>
      <c r="C13" s="32" t="s">
        <v>322</v>
      </c>
      <c r="D13" s="25" t="s">
        <v>323</v>
      </c>
      <c r="E13" s="34" t="s">
        <v>324</v>
      </c>
    </row>
    <row r="14" spans="1:5" s="19" customFormat="1">
      <c r="A14" s="6">
        <v>110</v>
      </c>
      <c r="B14" s="6" t="s">
        <v>325</v>
      </c>
      <c r="C14" s="10" t="s">
        <v>326</v>
      </c>
      <c r="D14" s="26" t="s">
        <v>327</v>
      </c>
      <c r="E14" s="34" t="s">
        <v>328</v>
      </c>
    </row>
    <row r="15" spans="1:5" s="19" customFormat="1" ht="30">
      <c r="A15" s="18">
        <v>111</v>
      </c>
      <c r="B15" s="6" t="s">
        <v>329</v>
      </c>
      <c r="C15" s="32" t="s">
        <v>330</v>
      </c>
      <c r="D15" s="25" t="s">
        <v>331</v>
      </c>
      <c r="E15" s="23" t="s">
        <v>332</v>
      </c>
    </row>
    <row r="16" spans="1:5" s="19" customFormat="1">
      <c r="A16" s="18">
        <v>112</v>
      </c>
      <c r="B16" s="6" t="s">
        <v>333</v>
      </c>
      <c r="C16" s="32" t="s">
        <v>334</v>
      </c>
      <c r="D16" s="25" t="s">
        <v>335</v>
      </c>
      <c r="E16" s="21" t="s">
        <v>336</v>
      </c>
    </row>
    <row r="17" spans="1:6" s="19" customFormat="1" ht="30">
      <c r="A17" s="18">
        <v>113</v>
      </c>
      <c r="B17" s="6" t="s">
        <v>337</v>
      </c>
      <c r="C17" s="32" t="s">
        <v>338</v>
      </c>
      <c r="D17" s="25" t="s">
        <v>339</v>
      </c>
      <c r="E17" s="34" t="s">
        <v>340</v>
      </c>
    </row>
    <row r="18" spans="1:6" s="19" customFormat="1" ht="30">
      <c r="A18" s="18">
        <v>114</v>
      </c>
      <c r="B18" s="6" t="s">
        <v>341</v>
      </c>
      <c r="C18" s="32" t="s">
        <v>342</v>
      </c>
      <c r="D18" s="25" t="s">
        <v>343</v>
      </c>
      <c r="E18" s="21" t="s">
        <v>344</v>
      </c>
    </row>
    <row r="19" spans="1:6" s="19" customFormat="1" ht="30">
      <c r="A19" s="18">
        <v>115</v>
      </c>
      <c r="B19" s="6" t="s">
        <v>345</v>
      </c>
      <c r="C19" s="32" t="s">
        <v>346</v>
      </c>
      <c r="D19" s="25" t="s">
        <v>347</v>
      </c>
      <c r="E19" s="21" t="s">
        <v>348</v>
      </c>
    </row>
    <row r="20" spans="1:6" s="19" customFormat="1" ht="36.75" customHeight="1">
      <c r="A20" s="18">
        <v>116</v>
      </c>
      <c r="B20" s="6" t="s">
        <v>349</v>
      </c>
      <c r="C20" s="32" t="s">
        <v>350</v>
      </c>
      <c r="D20" s="25" t="s">
        <v>351</v>
      </c>
      <c r="E20" s="21" t="s">
        <v>352</v>
      </c>
    </row>
    <row r="21" spans="1:6" ht="15.75" thickBot="1"/>
    <row r="22" spans="1:6" ht="15.75" thickBot="1">
      <c r="A22" s="592" t="s">
        <v>353</v>
      </c>
      <c r="B22" s="593"/>
      <c r="C22" s="593"/>
      <c r="D22" s="593"/>
      <c r="E22" s="594"/>
    </row>
    <row r="23" spans="1:6" s="1" customFormat="1">
      <c r="C23" s="5"/>
      <c r="D23" s="4"/>
      <c r="E23" s="57" t="s">
        <v>354</v>
      </c>
    </row>
    <row r="24" spans="1:6" s="1" customFormat="1" ht="60">
      <c r="B24" s="60" t="s">
        <v>355</v>
      </c>
      <c r="C24" s="58" t="s">
        <v>356</v>
      </c>
      <c r="D24" s="59"/>
      <c r="E24" s="9" t="s">
        <v>357</v>
      </c>
    </row>
    <row r="25" spans="1:6" s="1" customFormat="1" ht="45">
      <c r="B25" s="60" t="s">
        <v>358</v>
      </c>
      <c r="C25" s="58" t="s">
        <v>359</v>
      </c>
      <c r="D25" s="59"/>
      <c r="E25" s="9" t="s">
        <v>360</v>
      </c>
    </row>
    <row r="26" spans="1:6" s="1" customFormat="1" ht="60">
      <c r="B26" s="60" t="s">
        <v>361</v>
      </c>
      <c r="C26" s="58" t="s">
        <v>362</v>
      </c>
      <c r="D26" s="59"/>
      <c r="E26" s="9" t="s">
        <v>363</v>
      </c>
    </row>
    <row r="27" spans="1:6" s="1" customFormat="1" ht="45">
      <c r="B27" s="60" t="s">
        <v>364</v>
      </c>
      <c r="C27" s="58" t="s">
        <v>365</v>
      </c>
      <c r="D27" s="59"/>
      <c r="E27" s="9" t="s">
        <v>366</v>
      </c>
    </row>
    <row r="28" spans="1:6" s="1" customFormat="1" ht="224.25" customHeight="1">
      <c r="B28" s="60" t="s">
        <v>367</v>
      </c>
      <c r="C28" s="58" t="s">
        <v>368</v>
      </c>
      <c r="D28" s="59"/>
      <c r="E28" s="9" t="s">
        <v>369</v>
      </c>
    </row>
    <row r="29" spans="1:6" s="1" customFormat="1" ht="45">
      <c r="B29" s="60" t="s">
        <v>370</v>
      </c>
      <c r="C29" s="599" t="s">
        <v>371</v>
      </c>
      <c r="D29" s="600"/>
      <c r="E29" s="9" t="s">
        <v>372</v>
      </c>
    </row>
    <row r="30" spans="1:6" s="1" customFormat="1" ht="45">
      <c r="B30" s="60" t="s">
        <v>373</v>
      </c>
      <c r="C30" s="599" t="s">
        <v>374</v>
      </c>
      <c r="D30" s="600"/>
      <c r="E30" s="9" t="s">
        <v>375</v>
      </c>
    </row>
    <row r="31" spans="1:6" s="1" customFormat="1" ht="90">
      <c r="B31" s="60" t="s">
        <v>376</v>
      </c>
      <c r="C31" s="599" t="s">
        <v>377</v>
      </c>
      <c r="D31" s="600"/>
      <c r="E31" s="8" t="s">
        <v>378</v>
      </c>
      <c r="F31" s="35"/>
    </row>
    <row r="32" spans="1:6" s="1" customFormat="1" ht="90">
      <c r="B32" s="60" t="s">
        <v>379</v>
      </c>
      <c r="C32" s="599" t="s">
        <v>377</v>
      </c>
      <c r="D32" s="600"/>
      <c r="E32" s="8" t="s">
        <v>380</v>
      </c>
      <c r="F32" s="35"/>
    </row>
    <row r="33" spans="1:6" s="1" customFormat="1" ht="15.75" thickBot="1">
      <c r="B33" s="62"/>
      <c r="C33" s="63"/>
      <c r="D33" s="63"/>
      <c r="E33" s="7"/>
      <c r="F33" s="35"/>
    </row>
    <row r="34" spans="1:6" ht="15.75" thickBot="1">
      <c r="A34" s="592" t="s">
        <v>381</v>
      </c>
      <c r="B34" s="593"/>
      <c r="C34" s="593"/>
      <c r="D34" s="593"/>
      <c r="E34" s="594"/>
    </row>
    <row r="35" spans="1:6">
      <c r="A35" s="1" t="s">
        <v>382</v>
      </c>
      <c r="B35" s="36"/>
      <c r="C35" s="3" t="s">
        <v>383</v>
      </c>
    </row>
    <row r="36" spans="1:6" ht="30">
      <c r="A36" s="1" t="s">
        <v>384</v>
      </c>
      <c r="B36" s="36"/>
      <c r="C36" s="3" t="s">
        <v>385</v>
      </c>
    </row>
    <row r="37" spans="1:6">
      <c r="A37" s="1" t="s">
        <v>386</v>
      </c>
      <c r="B37" s="36"/>
      <c r="C37" s="3" t="s">
        <v>387</v>
      </c>
    </row>
    <row r="38" spans="1:6" ht="15.75" thickBot="1">
      <c r="A38" s="67" t="s">
        <v>388</v>
      </c>
      <c r="B38" s="67"/>
      <c r="C38" s="1" t="s">
        <v>389</v>
      </c>
    </row>
    <row r="39" spans="1:6" ht="15.75" thickBot="1">
      <c r="A39" s="592" t="s">
        <v>390</v>
      </c>
      <c r="B39" s="593"/>
      <c r="C39" s="593"/>
      <c r="D39" s="593"/>
      <c r="E39" s="594"/>
    </row>
    <row r="40" spans="1:6">
      <c r="A40" s="597" t="s">
        <v>391</v>
      </c>
      <c r="B40" s="598"/>
      <c r="C40" s="64">
        <v>45291</v>
      </c>
    </row>
    <row r="41" spans="1:6" ht="34.5" customHeight="1" thickBot="1">
      <c r="A41" s="595" t="s">
        <v>392</v>
      </c>
      <c r="B41" s="596"/>
      <c r="C41" s="64">
        <v>45473</v>
      </c>
    </row>
    <row r="42" spans="1:6" ht="15.75" thickBot="1">
      <c r="A42" s="592" t="s">
        <v>393</v>
      </c>
      <c r="B42" s="593"/>
      <c r="C42" s="593"/>
      <c r="D42" s="593"/>
      <c r="E42" s="594"/>
    </row>
    <row r="43" spans="1:6">
      <c r="A43" t="s">
        <v>394</v>
      </c>
    </row>
    <row r="44" spans="1:6">
      <c r="A44" t="s">
        <v>395</v>
      </c>
    </row>
    <row r="45" spans="1:6">
      <c r="A45" t="s">
        <v>396</v>
      </c>
    </row>
    <row r="46" spans="1:6">
      <c r="A46" t="s">
        <v>397</v>
      </c>
    </row>
    <row r="47" spans="1:6">
      <c r="A47" t="s">
        <v>398</v>
      </c>
    </row>
    <row r="48" spans="1:6">
      <c r="A48" t="s">
        <v>399</v>
      </c>
    </row>
    <row r="49" spans="1:1">
      <c r="A49" t="s">
        <v>400</v>
      </c>
    </row>
    <row r="50" spans="1:1">
      <c r="A50" t="s">
        <v>401</v>
      </c>
    </row>
    <row r="51" spans="1:1">
      <c r="A51" t="s">
        <v>402</v>
      </c>
    </row>
  </sheetData>
  <sortState ref="A5:E20">
    <sortCondition ref="A5"/>
  </sortState>
  <mergeCells count="13">
    <mergeCell ref="A42:E42"/>
    <mergeCell ref="A41:B41"/>
    <mergeCell ref="A34:E34"/>
    <mergeCell ref="A22:E22"/>
    <mergeCell ref="A1:E1"/>
    <mergeCell ref="A39:E39"/>
    <mergeCell ref="A40:B40"/>
    <mergeCell ref="C32:D32"/>
    <mergeCell ref="A3:B3"/>
    <mergeCell ref="C3:E3"/>
    <mergeCell ref="C29:D29"/>
    <mergeCell ref="C30:D30"/>
    <mergeCell ref="C31:D31"/>
  </mergeCells>
  <dataValidations count="1">
    <dataValidation type="list" allowBlank="1" showInputMessage="1" showErrorMessage="1" sqref="B24:B33" xr:uid="{5ACD421C-782D-493C-9E73-2DAE0ADF5129}">
      <formula1>"Hors régime d'aide d'Etat, SA 43783,SA 42681, SA 58980,SA 43197, SA 40453,SA 58979,SA 59108, De minimis entreprises, De minimis agricole,Autre"</formula1>
    </dataValidation>
  </dataValidations>
  <hyperlinks>
    <hyperlink ref="F6" r:id="rId1" display="olivier.gaillard@gard.fr " xr:uid="{5F38121F-28C5-4336-85CF-F8EED2DED267}"/>
  </hyperlinks>
  <pageMargins left="0.7" right="0.7" top="0.75" bottom="0.75" header="0.3" footer="0.3"/>
  <pageSetup paperSize="9" scale="46"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9357-954B-4682-A99D-F20B0D27785F}">
  <sheetPr codeName="Feuil22"/>
  <dimension ref="A1:M9"/>
  <sheetViews>
    <sheetView workbookViewId="0">
      <selection activeCell="C10" sqref="C10"/>
    </sheetView>
  </sheetViews>
  <sheetFormatPr baseColWidth="10" defaultColWidth="11.42578125" defaultRowHeight="15"/>
  <cols>
    <col min="1" max="1" width="22.42578125" customWidth="1"/>
    <col min="2" max="2" width="24.85546875" customWidth="1"/>
  </cols>
  <sheetData>
    <row r="1" spans="1:13" ht="20.25" customHeight="1">
      <c r="A1" s="66" t="s">
        <v>403</v>
      </c>
      <c r="B1" s="66" t="s">
        <v>404</v>
      </c>
      <c r="C1" s="605" t="s">
        <v>405</v>
      </c>
      <c r="D1" s="605"/>
      <c r="E1" s="605"/>
      <c r="F1" s="605"/>
      <c r="G1" s="605"/>
      <c r="H1" s="605"/>
      <c r="I1" s="605"/>
      <c r="J1" s="605"/>
      <c r="K1" s="605"/>
      <c r="L1" s="605"/>
      <c r="M1" s="605"/>
    </row>
    <row r="2" spans="1:13">
      <c r="A2" s="604">
        <v>44642</v>
      </c>
      <c r="B2" s="65" t="s">
        <v>395</v>
      </c>
      <c r="C2" s="606" t="s">
        <v>406</v>
      </c>
      <c r="D2" s="607"/>
      <c r="E2" s="607"/>
      <c r="F2" s="607"/>
      <c r="G2" s="607"/>
      <c r="H2" s="607"/>
      <c r="I2" s="607"/>
      <c r="J2" s="607"/>
      <c r="K2" s="607"/>
      <c r="L2" s="607"/>
      <c r="M2" s="608"/>
    </row>
    <row r="3" spans="1:13">
      <c r="A3" s="604"/>
      <c r="B3" s="65" t="s">
        <v>396</v>
      </c>
      <c r="C3" s="606" t="s">
        <v>407</v>
      </c>
      <c r="D3" s="607"/>
      <c r="E3" s="607"/>
      <c r="F3" s="607"/>
      <c r="G3" s="607"/>
      <c r="H3" s="607"/>
      <c r="I3" s="607"/>
      <c r="J3" s="607"/>
      <c r="K3" s="607"/>
      <c r="L3" s="607"/>
      <c r="M3" s="608"/>
    </row>
    <row r="4" spans="1:13">
      <c r="A4" s="604"/>
      <c r="B4" s="65" t="s">
        <v>397</v>
      </c>
      <c r="C4" s="606" t="s">
        <v>408</v>
      </c>
      <c r="D4" s="607"/>
      <c r="E4" s="607"/>
      <c r="F4" s="607"/>
      <c r="G4" s="607"/>
      <c r="H4" s="607"/>
      <c r="I4" s="607"/>
      <c r="J4" s="607"/>
      <c r="K4" s="607"/>
      <c r="L4" s="607"/>
      <c r="M4" s="608"/>
    </row>
    <row r="5" spans="1:13">
      <c r="A5" s="604"/>
      <c r="B5" s="65" t="s">
        <v>398</v>
      </c>
      <c r="C5" s="606" t="s">
        <v>409</v>
      </c>
      <c r="D5" s="607"/>
      <c r="E5" s="607"/>
      <c r="F5" s="607"/>
      <c r="G5" s="607"/>
      <c r="H5" s="607"/>
      <c r="I5" s="607"/>
      <c r="J5" s="607"/>
      <c r="K5" s="607"/>
      <c r="L5" s="607"/>
      <c r="M5" s="608"/>
    </row>
    <row r="6" spans="1:13">
      <c r="A6" s="604"/>
      <c r="B6" s="65" t="s">
        <v>400</v>
      </c>
      <c r="C6" s="606" t="s">
        <v>410</v>
      </c>
      <c r="D6" s="607"/>
      <c r="E6" s="607"/>
      <c r="F6" s="607"/>
      <c r="G6" s="607"/>
      <c r="H6" s="607"/>
      <c r="I6" s="607"/>
      <c r="J6" s="607"/>
      <c r="K6" s="607"/>
      <c r="L6" s="607"/>
      <c r="M6" s="608"/>
    </row>
    <row r="7" spans="1:13">
      <c r="A7" s="604"/>
      <c r="B7" s="65" t="s">
        <v>400</v>
      </c>
      <c r="C7" s="606" t="s">
        <v>411</v>
      </c>
      <c r="D7" s="607"/>
      <c r="E7" s="607"/>
      <c r="F7" s="607"/>
      <c r="G7" s="607"/>
      <c r="H7" s="607"/>
      <c r="I7" s="607"/>
      <c r="J7" s="607"/>
      <c r="K7" s="607"/>
      <c r="L7" s="607"/>
      <c r="M7" s="608"/>
    </row>
    <row r="8" spans="1:13">
      <c r="A8" s="604"/>
      <c r="B8" s="65" t="s">
        <v>401</v>
      </c>
      <c r="C8" s="606" t="s">
        <v>412</v>
      </c>
      <c r="D8" s="607"/>
      <c r="E8" s="607"/>
      <c r="F8" s="607"/>
      <c r="G8" s="607"/>
      <c r="H8" s="607"/>
      <c r="I8" s="607"/>
      <c r="J8" s="607"/>
      <c r="K8" s="607"/>
      <c r="L8" s="607"/>
      <c r="M8" s="608"/>
    </row>
    <row r="9" spans="1:13">
      <c r="A9" s="604"/>
      <c r="B9" s="65" t="s">
        <v>402</v>
      </c>
      <c r="C9" s="606" t="s">
        <v>413</v>
      </c>
      <c r="D9" s="607"/>
      <c r="E9" s="607"/>
      <c r="F9" s="607"/>
      <c r="G9" s="607"/>
      <c r="H9" s="607"/>
      <c r="I9" s="607"/>
      <c r="J9" s="607"/>
      <c r="K9" s="607"/>
      <c r="L9" s="607"/>
      <c r="M9" s="608"/>
    </row>
  </sheetData>
  <mergeCells count="10">
    <mergeCell ref="A2:A9"/>
    <mergeCell ref="C1:M1"/>
    <mergeCell ref="C2:M2"/>
    <mergeCell ref="C3:M3"/>
    <mergeCell ref="C4:M4"/>
    <mergeCell ref="C5:M5"/>
    <mergeCell ref="C6:M6"/>
    <mergeCell ref="C7:M7"/>
    <mergeCell ref="C8:M8"/>
    <mergeCell ref="C9:M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A10CAF7-79F9-4979-A2C5-B946FB51FBF4}">
          <x14:formula1>
            <xm:f>'BASE DE DONNEES'!$A$43:$A$51</xm:f>
          </x14:formula1>
          <xm:sqref>B2:B9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357E747BFB2E4DA380446919F76CDB" ma:contentTypeVersion="10" ma:contentTypeDescription="Crée un document." ma:contentTypeScope="" ma:versionID="38da733a69d1e9431bc8435fad675fd1">
  <xsd:schema xmlns:xsd="http://www.w3.org/2001/XMLSchema" xmlns:xs="http://www.w3.org/2001/XMLSchema" xmlns:p="http://schemas.microsoft.com/office/2006/metadata/properties" xmlns:ns2="c80acd3a-c0df-4864-af93-fdcf58af2474" targetNamespace="http://schemas.microsoft.com/office/2006/metadata/properties" ma:root="true" ma:fieldsID="b15535ef2fc3e696c6b61a30fe6cba57" ns2:_="">
    <xsd:import namespace="c80acd3a-c0df-4864-af93-fdcf58af24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acd3a-c0df-4864-af93-fdcf58af24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af297d61-6b73-4add-a49b-ddac39665e1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0acd3a-c0df-4864-af93-fdcf58af247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D26ED7-CD7E-4BFC-8B70-DECD4F5BF41F}">
  <ds:schemaRefs>
    <ds:schemaRef ds:uri="http://schemas.microsoft.com/sharepoint/v3/contenttype/forms"/>
  </ds:schemaRefs>
</ds:datastoreItem>
</file>

<file path=customXml/itemProps2.xml><?xml version="1.0" encoding="utf-8"?>
<ds:datastoreItem xmlns:ds="http://schemas.openxmlformats.org/officeDocument/2006/customXml" ds:itemID="{59EBE3ED-D7CD-4E05-B985-0E7E41186C27}"/>
</file>

<file path=customXml/itemProps3.xml><?xml version="1.0" encoding="utf-8"?>
<ds:datastoreItem xmlns:ds="http://schemas.openxmlformats.org/officeDocument/2006/customXml" ds:itemID="{D4BF93EC-1DED-4D0C-BCD8-4816FDF34A1E}">
  <ds:schemaRefs>
    <ds:schemaRef ds:uri="http://www.w3.org/XML/1998/namespace"/>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ac6eaf4-5f0c-43c6-9062-31b0e7a06044"/>
    <ds:schemaRef ds:uri="f8432982-2761-40fa-9a59-042d6f44ef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3</vt:i4>
      </vt:variant>
    </vt:vector>
  </HeadingPairs>
  <TitlesOfParts>
    <vt:vector size="18" baseType="lpstr">
      <vt:lpstr>Accueil</vt:lpstr>
      <vt:lpstr>A- Ressources prévisionnelles</vt:lpstr>
      <vt:lpstr>0-Présentation poste-sous-op</vt:lpstr>
      <vt:lpstr>1 - Investissements</vt:lpstr>
      <vt:lpstr>2 - Frais de personnel</vt:lpstr>
      <vt:lpstr>3 - Frais généraux</vt:lpstr>
      <vt:lpstr>4 - Contributions en nature</vt:lpstr>
      <vt:lpstr>5 - Amortissement</vt:lpstr>
      <vt:lpstr>6 Taux forfait. coûts indirects</vt:lpstr>
      <vt:lpstr>Syn dépenses Bénéficiaire</vt:lpstr>
      <vt:lpstr>Syn dépenses Instructeur</vt:lpstr>
      <vt:lpstr>Paramétrage V2</vt:lpstr>
      <vt:lpstr>PUBLIPOSTAGE</vt:lpstr>
      <vt:lpstr>BASE DE DONNEES</vt:lpstr>
      <vt:lpstr>MISES A JOUR</vt:lpstr>
      <vt:lpstr>Accueil!Zone_d_impression</vt:lpstr>
      <vt:lpstr>'BASE DE DONNEES'!Zone_d_impression</vt:lpstr>
      <vt:lpstr>PUBLIPOSTAGE!Zone_d_impression</vt:lpstr>
    </vt:vector>
  </TitlesOfParts>
  <Manager/>
  <Company>RLR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Marvin ELISE</dc:creator>
  <cp:keywords/>
  <dc:description/>
  <cp:lastModifiedBy>Rosan LAQUITAINE</cp:lastModifiedBy>
  <cp:revision/>
  <dcterms:created xsi:type="dcterms:W3CDTF">2017-03-15T07:49:35Z</dcterms:created>
  <dcterms:modified xsi:type="dcterms:W3CDTF">2025-03-18T14:10:06Z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0x010100F7357E747BFB2E4DA380446919F76CDB</vt:lpwstr>
  </property>
  <property fmtid="{D5CDD505-2E9C-101B-9397-08002B2CF9AE}" pid="3" name="MediaServiceImageTags">
    <vt:lpwstr/>
  </property>
</Properties>
</file>